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\Desktop\Poupança\"/>
    </mc:Choice>
  </mc:AlternateContent>
  <bookViews>
    <workbookView xWindow="0" yWindow="0" windowWidth="28800" windowHeight="13275" firstSheet="3" activeTab="9"/>
  </bookViews>
  <sheets>
    <sheet name="Gráf2.1" sheetId="2" r:id="rId1"/>
    <sheet name="Séries" sheetId="3" r:id="rId2"/>
    <sheet name="Gráf 2.2-2.3" sheetId="8" r:id="rId3"/>
    <sheet name="Graf.2.4" sheetId="12" r:id="rId4"/>
    <sheet name="Graf. 2.5" sheetId="9" r:id="rId5"/>
    <sheet name="Graf2.6e2.7" sheetId="17" r:id="rId6"/>
    <sheet name="Gráf2.8" sheetId="13" r:id="rId7"/>
    <sheet name="Graf.2.9" sheetId="1" r:id="rId8"/>
    <sheet name="Familias" sheetId="14" r:id="rId9"/>
    <sheet name="Graf.2.10" sheetId="11" r:id="rId10"/>
    <sheet name="Planilha1" sheetId="19" r:id="rId11"/>
    <sheet name="Graf.2.11-12" sheetId="10" r:id="rId12"/>
    <sheet name="Graf.2.13-14" sheetId="18" r:id="rId13"/>
    <sheet name="Graf.2.15-2.16" sheetId="5" r:id="rId14"/>
    <sheet name="ANEXO A" sheetId="4" r:id="rId15"/>
    <sheet name="Tabelas" sheetId="15" r:id="rId16"/>
    <sheet name="Figuras" sheetId="16" r:id="rId17"/>
  </sheets>
  <definedNames>
    <definedName name="_xlnm._FilterDatabase" localSheetId="14" hidden="1">'ANEXO A'!$A$4:$B$126</definedName>
    <definedName name="_xlnm._FilterDatabase" localSheetId="4" hidden="1">'Graf. 2.5'!$A$4:$H$13</definedName>
    <definedName name="_xlnm._FilterDatabase" localSheetId="12" hidden="1">'Graf.2.13-14'!$A$8:$R$46</definedName>
    <definedName name="_xlnm._FilterDatabase" localSheetId="3" hidden="1">Graf.2.4!$A$4:$B$167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2" i="11" l="1"/>
  <c r="M33" i="11"/>
  <c r="M31" i="11"/>
  <c r="L23" i="11"/>
  <c r="L24" i="11"/>
  <c r="L31" i="11"/>
  <c r="L32" i="11"/>
  <c r="L33" i="11"/>
  <c r="L22" i="11"/>
  <c r="L43" i="11" l="1"/>
  <c r="L42" i="11"/>
  <c r="G43" i="11"/>
  <c r="H43" i="11"/>
  <c r="I43" i="11"/>
  <c r="J43" i="11"/>
  <c r="K43" i="11"/>
  <c r="H42" i="11"/>
  <c r="I42" i="11"/>
  <c r="J42" i="11"/>
  <c r="K42" i="11"/>
  <c r="G42" i="11"/>
  <c r="G39" i="11" l="1"/>
  <c r="H39" i="11"/>
  <c r="I39" i="11"/>
  <c r="J39" i="11"/>
  <c r="K39" i="11"/>
  <c r="G40" i="11"/>
  <c r="H40" i="11"/>
  <c r="I40" i="11"/>
  <c r="J40" i="11"/>
  <c r="K40" i="11"/>
  <c r="L39" i="11"/>
  <c r="L40" i="11"/>
  <c r="L38" i="11"/>
  <c r="H38" i="11"/>
  <c r="I38" i="11"/>
  <c r="J38" i="11"/>
  <c r="K38" i="11"/>
  <c r="G38" i="11"/>
  <c r="K31" i="11"/>
  <c r="J31" i="11"/>
  <c r="I31" i="11"/>
  <c r="H31" i="11"/>
  <c r="G31" i="11"/>
  <c r="J34" i="11" l="1"/>
  <c r="K35" i="11"/>
  <c r="J35" i="11"/>
  <c r="I34" i="11"/>
  <c r="H34" i="11"/>
  <c r="G35" i="11"/>
  <c r="G22" i="11"/>
  <c r="G25" i="11" s="1"/>
  <c r="H22" i="11"/>
  <c r="H25" i="11" s="1"/>
  <c r="I22" i="11"/>
  <c r="I25" i="11" s="1"/>
  <c r="J22" i="11"/>
  <c r="J26" i="11" s="1"/>
  <c r="K22" i="11"/>
  <c r="K25" i="11" s="1"/>
  <c r="H35" i="11" l="1"/>
  <c r="G34" i="11"/>
  <c r="K34" i="11"/>
  <c r="I35" i="11"/>
  <c r="I26" i="11"/>
  <c r="J25" i="11"/>
  <c r="H26" i="11"/>
  <c r="K26" i="11"/>
  <c r="G26" i="11"/>
  <c r="B89" i="18"/>
  <c r="S88" i="18"/>
  <c r="B88" i="18"/>
  <c r="C167" i="12" l="1"/>
  <c r="C166" i="12"/>
  <c r="C165" i="12"/>
  <c r="C164" i="12"/>
  <c r="C163" i="12"/>
  <c r="C162" i="12"/>
  <c r="C161" i="12"/>
  <c r="C160" i="12"/>
  <c r="C159" i="12"/>
  <c r="C158" i="12"/>
  <c r="C157" i="12"/>
  <c r="C156" i="12"/>
  <c r="C155" i="12"/>
  <c r="C154" i="12"/>
  <c r="C153" i="12"/>
  <c r="C152" i="12"/>
  <c r="C151" i="12"/>
  <c r="C150" i="12"/>
  <c r="C149" i="12"/>
  <c r="C148" i="12"/>
  <c r="C147" i="12"/>
  <c r="C146" i="12"/>
  <c r="C145" i="12"/>
  <c r="C144" i="12"/>
  <c r="C143" i="12"/>
  <c r="C142" i="12"/>
  <c r="C141" i="12"/>
  <c r="C140" i="12"/>
  <c r="C139" i="12"/>
  <c r="C138" i="12"/>
  <c r="C137" i="12"/>
  <c r="C136" i="12"/>
  <c r="C135" i="12"/>
  <c r="C134" i="12"/>
  <c r="C133" i="12"/>
  <c r="C132" i="12"/>
  <c r="C131" i="12"/>
  <c r="C130" i="12"/>
  <c r="C129" i="12"/>
  <c r="C128" i="12"/>
  <c r="C127" i="12"/>
  <c r="C126" i="12"/>
  <c r="C125" i="12"/>
  <c r="C124" i="12"/>
  <c r="C123" i="12"/>
  <c r="C122" i="12"/>
  <c r="C121" i="12"/>
  <c r="C120" i="12"/>
  <c r="C119" i="12"/>
  <c r="C118" i="12"/>
  <c r="C117" i="12"/>
  <c r="C116" i="12"/>
  <c r="C115" i="12"/>
  <c r="C114" i="12"/>
  <c r="C113" i="12"/>
  <c r="C112" i="12"/>
  <c r="C111" i="12"/>
  <c r="C110" i="12"/>
  <c r="C109" i="12"/>
  <c r="C108" i="12"/>
  <c r="C107" i="12"/>
  <c r="C106" i="12"/>
  <c r="C105" i="12"/>
  <c r="C104" i="12"/>
  <c r="C103" i="12"/>
  <c r="C102" i="12"/>
  <c r="C101" i="12"/>
  <c r="C100" i="12"/>
  <c r="C99" i="12"/>
  <c r="C98" i="12"/>
  <c r="C97" i="12"/>
  <c r="C96" i="12"/>
  <c r="C95" i="12"/>
  <c r="C94" i="12"/>
  <c r="C93" i="12"/>
  <c r="C92" i="12"/>
  <c r="C91" i="12"/>
  <c r="C90" i="12"/>
  <c r="C89" i="12"/>
  <c r="C88" i="12"/>
  <c r="C87" i="12"/>
  <c r="C86" i="12"/>
  <c r="C85" i="12"/>
  <c r="C84" i="12"/>
  <c r="C83" i="12"/>
  <c r="C82" i="12"/>
  <c r="C81" i="12"/>
  <c r="C80" i="12"/>
  <c r="C79" i="12"/>
  <c r="C78" i="12"/>
  <c r="C77" i="12"/>
  <c r="C76" i="12"/>
  <c r="C75" i="12"/>
  <c r="C74" i="12"/>
  <c r="C73" i="12"/>
  <c r="C72" i="12"/>
  <c r="C71" i="12"/>
  <c r="C70" i="12"/>
  <c r="C69" i="12"/>
  <c r="C68" i="12"/>
  <c r="C67" i="12"/>
  <c r="C66" i="12"/>
  <c r="C65" i="12"/>
  <c r="C64" i="12"/>
  <c r="C63" i="12"/>
  <c r="C62" i="12"/>
  <c r="C61" i="12"/>
  <c r="C60" i="12"/>
  <c r="C59" i="12"/>
  <c r="C58" i="12"/>
  <c r="C57" i="12"/>
  <c r="C56" i="12"/>
  <c r="C55" i="12"/>
  <c r="C54" i="12"/>
  <c r="C53" i="12"/>
  <c r="C52" i="12"/>
  <c r="C51" i="12"/>
  <c r="C50" i="12"/>
  <c r="C49" i="12"/>
  <c r="C48" i="12"/>
  <c r="C47" i="12"/>
  <c r="C46" i="12"/>
  <c r="C45" i="12"/>
  <c r="C44" i="12"/>
  <c r="C43" i="12"/>
  <c r="C42" i="12"/>
  <c r="C41" i="12"/>
  <c r="C40" i="12"/>
  <c r="C39" i="12"/>
  <c r="C38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K16" i="11"/>
  <c r="J16" i="11"/>
  <c r="I16" i="11"/>
  <c r="H16" i="11"/>
  <c r="G16" i="11"/>
  <c r="P15" i="11"/>
  <c r="O15" i="11"/>
  <c r="N15" i="11"/>
  <c r="M15" i="11"/>
  <c r="L15" i="11"/>
  <c r="K15" i="11"/>
  <c r="J15" i="11"/>
  <c r="I15" i="11"/>
  <c r="H15" i="11"/>
  <c r="G15" i="11"/>
  <c r="F15" i="11"/>
  <c r="E15" i="11"/>
  <c r="D15" i="11"/>
  <c r="C15" i="11"/>
  <c r="B15" i="11"/>
  <c r="AL69" i="10"/>
  <c r="AK69" i="10"/>
  <c r="AL68" i="10"/>
  <c r="AK68" i="10"/>
  <c r="AL67" i="10"/>
  <c r="AK67" i="10"/>
  <c r="AL66" i="10"/>
  <c r="AK66" i="10"/>
  <c r="AL65" i="10"/>
  <c r="AK65" i="10"/>
  <c r="AL64" i="10"/>
  <c r="AK64" i="10"/>
  <c r="AL63" i="10"/>
  <c r="AK63" i="10"/>
  <c r="AL62" i="10"/>
  <c r="AK62" i="10"/>
  <c r="AL61" i="10"/>
  <c r="AK61" i="10"/>
  <c r="AL60" i="10"/>
  <c r="AK60" i="10"/>
  <c r="B37" i="10"/>
  <c r="B36" i="10"/>
  <c r="B35" i="10"/>
  <c r="B34" i="10"/>
  <c r="B33" i="10"/>
  <c r="B32" i="10"/>
  <c r="B31" i="10"/>
  <c r="B30" i="10"/>
  <c r="B29" i="10"/>
  <c r="B28" i="10"/>
  <c r="J23" i="10"/>
  <c r="H23" i="10"/>
  <c r="G23" i="10"/>
  <c r="C37" i="10" s="1"/>
  <c r="J22" i="10"/>
  <c r="H22" i="10"/>
  <c r="G22" i="10"/>
  <c r="I22" i="10" s="1"/>
  <c r="J21" i="10"/>
  <c r="H21" i="10"/>
  <c r="G21" i="10"/>
  <c r="C35" i="10" s="1"/>
  <c r="J20" i="10"/>
  <c r="H20" i="10"/>
  <c r="G20" i="10"/>
  <c r="I20" i="10" s="1"/>
  <c r="J19" i="10"/>
  <c r="H19" i="10"/>
  <c r="G19" i="10"/>
  <c r="C33" i="10" s="1"/>
  <c r="J18" i="10"/>
  <c r="H18" i="10"/>
  <c r="G18" i="10"/>
  <c r="I18" i="10" s="1"/>
  <c r="J17" i="10"/>
  <c r="H17" i="10"/>
  <c r="G17" i="10"/>
  <c r="C31" i="10" s="1"/>
  <c r="J16" i="10"/>
  <c r="H16" i="10"/>
  <c r="G16" i="10"/>
  <c r="I16" i="10" s="1"/>
  <c r="J15" i="10"/>
  <c r="H15" i="10"/>
  <c r="G15" i="10"/>
  <c r="C29" i="10" s="1"/>
  <c r="J14" i="10"/>
  <c r="H14" i="10"/>
  <c r="G14" i="10"/>
  <c r="I14" i="10" s="1"/>
  <c r="H14" i="9"/>
  <c r="G14" i="9"/>
  <c r="F14" i="9"/>
  <c r="E14" i="9"/>
  <c r="D14" i="9"/>
  <c r="C14" i="9"/>
  <c r="B14" i="9"/>
  <c r="J11" i="9"/>
  <c r="I11" i="9"/>
  <c r="S74" i="8"/>
  <c r="R74" i="8"/>
  <c r="Q74" i="8"/>
  <c r="P74" i="8"/>
  <c r="E74" i="8"/>
  <c r="D74" i="8"/>
  <c r="C74" i="8"/>
  <c r="B74" i="8"/>
  <c r="S73" i="8"/>
  <c r="R73" i="8"/>
  <c r="Q73" i="8"/>
  <c r="P73" i="8"/>
  <c r="E73" i="8"/>
  <c r="D73" i="8"/>
  <c r="C73" i="8"/>
  <c r="B73" i="8"/>
  <c r="S72" i="8"/>
  <c r="R72" i="8"/>
  <c r="Q72" i="8"/>
  <c r="P72" i="8"/>
  <c r="E72" i="8"/>
  <c r="D72" i="8"/>
  <c r="C72" i="8"/>
  <c r="B72" i="8"/>
  <c r="S71" i="8"/>
  <c r="R71" i="8"/>
  <c r="Q71" i="8"/>
  <c r="P71" i="8"/>
  <c r="E71" i="8"/>
  <c r="D71" i="8"/>
  <c r="C71" i="8"/>
  <c r="B71" i="8"/>
  <c r="S70" i="8"/>
  <c r="R70" i="8"/>
  <c r="Q70" i="8"/>
  <c r="P70" i="8"/>
  <c r="E70" i="8"/>
  <c r="D70" i="8"/>
  <c r="C70" i="8"/>
  <c r="B70" i="8"/>
  <c r="S69" i="8"/>
  <c r="R69" i="8"/>
  <c r="Q69" i="8"/>
  <c r="P69" i="8"/>
  <c r="E69" i="8"/>
  <c r="D69" i="8"/>
  <c r="C69" i="8"/>
  <c r="B69" i="8"/>
  <c r="S68" i="8"/>
  <c r="R68" i="8"/>
  <c r="Q68" i="8"/>
  <c r="P68" i="8"/>
  <c r="E68" i="8"/>
  <c r="D68" i="8"/>
  <c r="C68" i="8"/>
  <c r="B68" i="8"/>
  <c r="S67" i="8"/>
  <c r="R67" i="8"/>
  <c r="Q67" i="8"/>
  <c r="P67" i="8"/>
  <c r="E67" i="8"/>
  <c r="D67" i="8"/>
  <c r="C67" i="8"/>
  <c r="B67" i="8"/>
  <c r="S66" i="8"/>
  <c r="R66" i="8"/>
  <c r="Q66" i="8"/>
  <c r="P66" i="8"/>
  <c r="E66" i="8"/>
  <c r="D66" i="8"/>
  <c r="C66" i="8"/>
  <c r="B66" i="8"/>
  <c r="S65" i="8"/>
  <c r="R65" i="8"/>
  <c r="Q65" i="8"/>
  <c r="P65" i="8"/>
  <c r="E65" i="8"/>
  <c r="D65" i="8"/>
  <c r="C65" i="8"/>
  <c r="B65" i="8"/>
  <c r="S64" i="8"/>
  <c r="R64" i="8"/>
  <c r="Q64" i="8"/>
  <c r="P64" i="8"/>
  <c r="E64" i="8"/>
  <c r="D64" i="8"/>
  <c r="C64" i="8"/>
  <c r="B64" i="8"/>
  <c r="S63" i="8"/>
  <c r="R63" i="8"/>
  <c r="Q63" i="8"/>
  <c r="P63" i="8"/>
  <c r="E63" i="8"/>
  <c r="D63" i="8"/>
  <c r="C63" i="8"/>
  <c r="B63" i="8"/>
  <c r="S62" i="8"/>
  <c r="R62" i="8"/>
  <c r="Q62" i="8"/>
  <c r="P62" i="8"/>
  <c r="E62" i="8"/>
  <c r="D62" i="8"/>
  <c r="C62" i="8"/>
  <c r="B62" i="8"/>
  <c r="S61" i="8"/>
  <c r="R61" i="8"/>
  <c r="Q61" i="8"/>
  <c r="P61" i="8"/>
  <c r="E61" i="8"/>
  <c r="D61" i="8"/>
  <c r="C61" i="8"/>
  <c r="B61" i="8"/>
  <c r="S60" i="8"/>
  <c r="R60" i="8"/>
  <c r="Q60" i="8"/>
  <c r="P60" i="8"/>
  <c r="E60" i="8"/>
  <c r="D60" i="8"/>
  <c r="C60" i="8"/>
  <c r="B60" i="8"/>
  <c r="S58" i="8"/>
  <c r="R58" i="8"/>
  <c r="Q58" i="8"/>
  <c r="P58" i="8"/>
  <c r="S57" i="8"/>
  <c r="R57" i="8"/>
  <c r="Q57" i="8"/>
  <c r="P57" i="8"/>
  <c r="F57" i="8"/>
  <c r="S56" i="8"/>
  <c r="R56" i="8"/>
  <c r="Q56" i="8"/>
  <c r="P56" i="8"/>
  <c r="F56" i="8"/>
  <c r="S55" i="8"/>
  <c r="R55" i="8"/>
  <c r="Q55" i="8"/>
  <c r="P55" i="8"/>
  <c r="F55" i="8"/>
  <c r="S54" i="8"/>
  <c r="R54" i="8"/>
  <c r="Q54" i="8"/>
  <c r="P54" i="8"/>
  <c r="F54" i="8"/>
  <c r="S53" i="8"/>
  <c r="R53" i="8"/>
  <c r="Q53" i="8"/>
  <c r="P53" i="8"/>
  <c r="F53" i="8"/>
  <c r="S52" i="8"/>
  <c r="R52" i="8"/>
  <c r="Q52" i="8"/>
  <c r="P52" i="8"/>
  <c r="F52" i="8"/>
  <c r="S51" i="8"/>
  <c r="R51" i="8"/>
  <c r="Q51" i="8"/>
  <c r="P51" i="8"/>
  <c r="F51" i="8"/>
  <c r="S50" i="8"/>
  <c r="R50" i="8"/>
  <c r="Q50" i="8"/>
  <c r="P50" i="8"/>
  <c r="F50" i="8"/>
  <c r="S49" i="8"/>
  <c r="R49" i="8"/>
  <c r="Q49" i="8"/>
  <c r="P49" i="8"/>
  <c r="F49" i="8"/>
  <c r="S48" i="8"/>
  <c r="R48" i="8"/>
  <c r="Q48" i="8"/>
  <c r="P48" i="8"/>
  <c r="F48" i="8"/>
  <c r="S47" i="8"/>
  <c r="R47" i="8"/>
  <c r="Q47" i="8"/>
  <c r="P47" i="8"/>
  <c r="F47" i="8"/>
  <c r="S46" i="8"/>
  <c r="R46" i="8"/>
  <c r="Q46" i="8"/>
  <c r="P46" i="8"/>
  <c r="F46" i="8"/>
  <c r="S45" i="8"/>
  <c r="R45" i="8"/>
  <c r="Q45" i="8"/>
  <c r="P45" i="8"/>
  <c r="F45" i="8"/>
  <c r="S44" i="8"/>
  <c r="R44" i="8"/>
  <c r="Q44" i="8"/>
  <c r="P44" i="8"/>
  <c r="F44" i="8"/>
  <c r="S43" i="8"/>
  <c r="R43" i="8"/>
  <c r="Q43" i="8"/>
  <c r="P43" i="8"/>
  <c r="F43" i="8"/>
  <c r="S42" i="8"/>
  <c r="R42" i="8"/>
  <c r="Q42" i="8"/>
  <c r="P42" i="8"/>
  <c r="F42" i="8"/>
  <c r="S41" i="8"/>
  <c r="R41" i="8"/>
  <c r="Q41" i="8"/>
  <c r="P41" i="8"/>
  <c r="F41" i="8"/>
  <c r="S40" i="8"/>
  <c r="R40" i="8"/>
  <c r="Q40" i="8"/>
  <c r="P40" i="8"/>
  <c r="F40" i="8"/>
  <c r="S39" i="8"/>
  <c r="R39" i="8"/>
  <c r="Q39" i="8"/>
  <c r="P39" i="8"/>
  <c r="F39" i="8"/>
  <c r="S38" i="8"/>
  <c r="R38" i="8"/>
  <c r="Q38" i="8"/>
  <c r="P38" i="8"/>
  <c r="F38" i="8"/>
  <c r="S37" i="8"/>
  <c r="R37" i="8"/>
  <c r="Q37" i="8"/>
  <c r="P37" i="8"/>
  <c r="F37" i="8"/>
  <c r="S36" i="8"/>
  <c r="R36" i="8"/>
  <c r="Q36" i="8"/>
  <c r="P36" i="8"/>
  <c r="F36" i="8"/>
  <c r="S35" i="8"/>
  <c r="R35" i="8"/>
  <c r="Q35" i="8"/>
  <c r="P35" i="8"/>
  <c r="F35" i="8"/>
  <c r="S34" i="8"/>
  <c r="R34" i="8"/>
  <c r="Q34" i="8"/>
  <c r="P34" i="8"/>
  <c r="F34" i="8"/>
  <c r="S33" i="8"/>
  <c r="R33" i="8"/>
  <c r="Q33" i="8"/>
  <c r="P33" i="8"/>
  <c r="F33" i="8"/>
  <c r="S32" i="8"/>
  <c r="R32" i="8"/>
  <c r="Q32" i="8"/>
  <c r="P32" i="8"/>
  <c r="F32" i="8"/>
  <c r="S31" i="8"/>
  <c r="R31" i="8"/>
  <c r="Q31" i="8"/>
  <c r="P31" i="8"/>
  <c r="F31" i="8"/>
  <c r="S30" i="8"/>
  <c r="R30" i="8"/>
  <c r="Q30" i="8"/>
  <c r="P30" i="8"/>
  <c r="F30" i="8"/>
  <c r="S29" i="8"/>
  <c r="R29" i="8"/>
  <c r="Q29" i="8"/>
  <c r="P29" i="8"/>
  <c r="F29" i="8"/>
  <c r="S28" i="8"/>
  <c r="R28" i="8"/>
  <c r="Q28" i="8"/>
  <c r="P28" i="8"/>
  <c r="F28" i="8"/>
  <c r="S27" i="8"/>
  <c r="R27" i="8"/>
  <c r="Q27" i="8"/>
  <c r="P27" i="8"/>
  <c r="F27" i="8"/>
  <c r="S26" i="8"/>
  <c r="R26" i="8"/>
  <c r="Q26" i="8"/>
  <c r="P26" i="8"/>
  <c r="F26" i="8"/>
  <c r="S25" i="8"/>
  <c r="R25" i="8"/>
  <c r="Q25" i="8"/>
  <c r="P25" i="8"/>
  <c r="F25" i="8"/>
  <c r="S24" i="8"/>
  <c r="R24" i="8"/>
  <c r="Q24" i="8"/>
  <c r="P24" i="8"/>
  <c r="F24" i="8"/>
  <c r="S23" i="8"/>
  <c r="R23" i="8"/>
  <c r="Q23" i="8"/>
  <c r="P23" i="8"/>
  <c r="F23" i="8"/>
  <c r="S22" i="8"/>
  <c r="R22" i="8"/>
  <c r="Q22" i="8"/>
  <c r="P22" i="8"/>
  <c r="F22" i="8"/>
  <c r="S21" i="8"/>
  <c r="R21" i="8"/>
  <c r="Q21" i="8"/>
  <c r="P21" i="8"/>
  <c r="F21" i="8"/>
  <c r="S20" i="8"/>
  <c r="R20" i="8"/>
  <c r="Q20" i="8"/>
  <c r="P20" i="8"/>
  <c r="F20" i="8"/>
  <c r="S19" i="8"/>
  <c r="R19" i="8"/>
  <c r="Q19" i="8"/>
  <c r="P19" i="8"/>
  <c r="F19" i="8"/>
  <c r="S18" i="8"/>
  <c r="R18" i="8"/>
  <c r="Q18" i="8"/>
  <c r="P18" i="8"/>
  <c r="F18" i="8"/>
  <c r="S17" i="8"/>
  <c r="R17" i="8"/>
  <c r="Q17" i="8"/>
  <c r="P17" i="8"/>
  <c r="F17" i="8"/>
  <c r="S16" i="8"/>
  <c r="R16" i="8"/>
  <c r="Q16" i="8"/>
  <c r="P16" i="8"/>
  <c r="F16" i="8"/>
  <c r="S15" i="8"/>
  <c r="R15" i="8"/>
  <c r="Q15" i="8"/>
  <c r="P15" i="8"/>
  <c r="F15" i="8"/>
  <c r="S14" i="8"/>
  <c r="R14" i="8"/>
  <c r="Q14" i="8"/>
  <c r="P14" i="8"/>
  <c r="F14" i="8"/>
  <c r="S13" i="8"/>
  <c r="R13" i="8"/>
  <c r="Q13" i="8"/>
  <c r="P13" i="8"/>
  <c r="F13" i="8"/>
  <c r="S12" i="8"/>
  <c r="R12" i="8"/>
  <c r="Q12" i="8"/>
  <c r="P12" i="8"/>
  <c r="F12" i="8"/>
  <c r="S11" i="8"/>
  <c r="R11" i="8"/>
  <c r="Q11" i="8"/>
  <c r="P11" i="8"/>
  <c r="F11" i="8"/>
  <c r="S10" i="8"/>
  <c r="R10" i="8"/>
  <c r="Q10" i="8"/>
  <c r="P10" i="8"/>
  <c r="F10" i="8"/>
  <c r="S9" i="8"/>
  <c r="R9" i="8"/>
  <c r="Q9" i="8"/>
  <c r="P9" i="8"/>
  <c r="F9" i="8"/>
  <c r="S8" i="8"/>
  <c r="R8" i="8"/>
  <c r="Q8" i="8"/>
  <c r="P8" i="8"/>
  <c r="F8" i="8"/>
  <c r="S7" i="8"/>
  <c r="R7" i="8"/>
  <c r="Q7" i="8"/>
  <c r="P7" i="8"/>
  <c r="F7" i="8"/>
  <c r="S6" i="8"/>
  <c r="R6" i="8"/>
  <c r="Q6" i="8"/>
  <c r="P6" i="8"/>
  <c r="F6" i="8"/>
  <c r="H35" i="4"/>
  <c r="C28" i="10" l="1"/>
  <c r="C30" i="10"/>
  <c r="C32" i="10"/>
  <c r="C34" i="10"/>
  <c r="C36" i="10"/>
  <c r="I15" i="10"/>
  <c r="I17" i="10"/>
  <c r="I19" i="10"/>
  <c r="I21" i="10"/>
  <c r="I23" i="10"/>
  <c r="A104" i="3" l="1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M27" i="3"/>
  <c r="K27" i="3"/>
  <c r="P27" i="3" s="1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L7" i="3" s="1"/>
  <c r="J7" i="3"/>
  <c r="A7" i="3"/>
  <c r="J6" i="3"/>
  <c r="A6" i="3"/>
  <c r="J5" i="3"/>
  <c r="A5" i="3"/>
  <c r="J4" i="3"/>
  <c r="A4" i="3"/>
  <c r="J3" i="3"/>
  <c r="A3" i="3"/>
  <c r="J2" i="3"/>
  <c r="A2" i="3"/>
  <c r="K25" i="3" s="1"/>
  <c r="O7" i="3" l="1"/>
  <c r="O4" i="3"/>
  <c r="O6" i="3"/>
  <c r="L10" i="3"/>
  <c r="M13" i="3"/>
  <c r="L18" i="3"/>
  <c r="L23" i="3"/>
  <c r="K26" i="3"/>
  <c r="L3" i="3"/>
  <c r="O3" i="3" s="1"/>
  <c r="L6" i="3"/>
  <c r="L11" i="3"/>
  <c r="J12" i="3"/>
  <c r="L15" i="3"/>
  <c r="J16" i="3"/>
  <c r="L19" i="3"/>
  <c r="M21" i="3"/>
  <c r="T21" i="3" s="1"/>
  <c r="K22" i="3"/>
  <c r="M23" i="3"/>
  <c r="K24" i="3"/>
  <c r="M25" i="3"/>
  <c r="T25" i="3" s="1"/>
  <c r="M26" i="3"/>
  <c r="J11" i="3"/>
  <c r="L14" i="3"/>
  <c r="M17" i="3"/>
  <c r="L21" i="3"/>
  <c r="S21" i="3" s="1"/>
  <c r="J24" i="3"/>
  <c r="L2" i="3"/>
  <c r="O2" i="3" s="1"/>
  <c r="L4" i="3"/>
  <c r="J8" i="3"/>
  <c r="M10" i="3"/>
  <c r="M14" i="3"/>
  <c r="M18" i="3"/>
  <c r="J20" i="3"/>
  <c r="O20" i="3" s="1"/>
  <c r="M7" i="3"/>
  <c r="L8" i="3"/>
  <c r="J9" i="3"/>
  <c r="M11" i="3"/>
  <c r="L12" i="3"/>
  <c r="J13" i="3"/>
  <c r="O13" i="3" s="1"/>
  <c r="M15" i="3"/>
  <c r="L16" i="3"/>
  <c r="J17" i="3"/>
  <c r="M19" i="3"/>
  <c r="L20" i="3"/>
  <c r="J21" i="3"/>
  <c r="L22" i="3"/>
  <c r="J23" i="3"/>
  <c r="L24" i="3"/>
  <c r="J25" i="3"/>
  <c r="M9" i="3"/>
  <c r="J15" i="3"/>
  <c r="O15" i="3" s="1"/>
  <c r="J19" i="3"/>
  <c r="J22" i="3"/>
  <c r="L25" i="3"/>
  <c r="L5" i="3"/>
  <c r="O5" i="3" s="1"/>
  <c r="M8" i="3"/>
  <c r="L9" i="3"/>
  <c r="J10" i="3"/>
  <c r="O10" i="3" s="1"/>
  <c r="M12" i="3"/>
  <c r="L13" i="3"/>
  <c r="J14" i="3"/>
  <c r="O14" i="3" s="1"/>
  <c r="M16" i="3"/>
  <c r="L17" i="3"/>
  <c r="J18" i="3"/>
  <c r="O18" i="3" s="1"/>
  <c r="M20" i="3"/>
  <c r="K21" i="3"/>
  <c r="M22" i="3"/>
  <c r="T22" i="3" s="1"/>
  <c r="K23" i="3"/>
  <c r="M24" i="3"/>
  <c r="T24" i="3" s="1"/>
  <c r="Q23" i="3" l="1"/>
  <c r="O23" i="3"/>
  <c r="R24" i="3"/>
  <c r="P24" i="3"/>
  <c r="S23" i="3"/>
  <c r="P21" i="3"/>
  <c r="R21" i="3"/>
  <c r="S25" i="3"/>
  <c r="S22" i="3"/>
  <c r="O17" i="3"/>
  <c r="Q24" i="3"/>
  <c r="O24" i="3"/>
  <c r="O11" i="3"/>
  <c r="T23" i="3"/>
  <c r="V23" i="3" s="1"/>
  <c r="O16" i="3"/>
  <c r="V22" i="3"/>
  <c r="V24" i="3"/>
  <c r="O22" i="3"/>
  <c r="Q22" i="3"/>
  <c r="O21" i="3"/>
  <c r="Q21" i="3"/>
  <c r="O8" i="3"/>
  <c r="R22" i="3"/>
  <c r="U22" i="3" s="1"/>
  <c r="P22" i="3"/>
  <c r="R25" i="3"/>
  <c r="U25" i="3" s="1"/>
  <c r="O25" i="3"/>
  <c r="Q25" i="3"/>
  <c r="P23" i="3"/>
  <c r="W23" i="3" s="1"/>
  <c r="R23" i="3"/>
  <c r="U23" i="3" s="1"/>
  <c r="O19" i="3"/>
  <c r="S24" i="3"/>
  <c r="O9" i="3"/>
  <c r="V25" i="3"/>
  <c r="V21" i="3"/>
  <c r="O12" i="3"/>
  <c r="P26" i="3"/>
  <c r="P25" i="3"/>
  <c r="W25" i="3" s="1"/>
  <c r="W22" i="3" l="1"/>
  <c r="W24" i="3"/>
  <c r="U21" i="3"/>
  <c r="U24" i="3"/>
  <c r="W21" i="3"/>
</calcChain>
</file>

<file path=xl/sharedStrings.xml><?xml version="1.0" encoding="utf-8"?>
<sst xmlns="http://schemas.openxmlformats.org/spreadsheetml/2006/main" count="805" uniqueCount="494">
  <si>
    <t>Data</t>
  </si>
  <si>
    <t>Poupança nacional bruta - ref. 2000 - R$ (milhões)  - Instituto Brasileiro de Geografia e Estatística, Sistema de Contas Nacionais Trimestrais Referência 2000 (IBGE/SCN 2000 Trim.) - SCN4_SBN4</t>
  </si>
  <si>
    <t>Poupança bruta - ref. 2010 - R$ (milhões)  - Instituto Brasileiro de Geografia e Estatística, Sistema de Contas Nacionais Referência 2010 (IBGE/SCN 2010 Trimestrall) - SCN104_SBN104</t>
  </si>
  <si>
    <t>PIB - preços de mercado - ref. 2000 - R$ (milhões)  - Instituto Brasileiro de Geografia e Estatística, Sistema de Contas Nacionais Trimestrais Referência 2000 (IBGE/SCN 2000 Trim.) - SCN4_PIBPMV4</t>
  </si>
  <si>
    <t>PIB - preços de mercado - ref. 2010 - R$ (milhões)  - Instituto Brasileiro de Geografia e Estatística, Sistema de Contas Nacionais Referência 2010 (IBGE/SCN 2010 Trimestrall) - SCN104_PIBPMV104</t>
  </si>
  <si>
    <t>Poupança nacional bruta - SCN-2000 (% do PIB)</t>
  </si>
  <si>
    <t>Poupança nacional bruta - SCN-2010 (% do PIB)</t>
  </si>
  <si>
    <t>1991 T1</t>
  </si>
  <si>
    <t>1991 T2</t>
  </si>
  <si>
    <t>1991 T3</t>
  </si>
  <si>
    <t>1991 T4</t>
  </si>
  <si>
    <t>1992 T1</t>
  </si>
  <si>
    <t>1992 T2</t>
  </si>
  <si>
    <t>1992 T3</t>
  </si>
  <si>
    <t>1992 T4</t>
  </si>
  <si>
    <t>1993 T1</t>
  </si>
  <si>
    <t>1993 T2</t>
  </si>
  <si>
    <t>1993 T3</t>
  </si>
  <si>
    <t>1993 T4</t>
  </si>
  <si>
    <t>1994 T1</t>
  </si>
  <si>
    <t>1994 T2</t>
  </si>
  <si>
    <t>1994 T3</t>
  </si>
  <si>
    <t>1994 T4</t>
  </si>
  <si>
    <t>1995 T1</t>
  </si>
  <si>
    <t>1995 T2</t>
  </si>
  <si>
    <t>1995 T3</t>
  </si>
  <si>
    <t>1995 T4</t>
  </si>
  <si>
    <t>1996 T1</t>
  </si>
  <si>
    <t>1996 T2</t>
  </si>
  <si>
    <t>1996 T3</t>
  </si>
  <si>
    <t>1996 T4</t>
  </si>
  <si>
    <t>1997 T1</t>
  </si>
  <si>
    <t>1997 T2</t>
  </si>
  <si>
    <t>1997 T3</t>
  </si>
  <si>
    <t>1997 T4</t>
  </si>
  <si>
    <t>1998 T1</t>
  </si>
  <si>
    <t>1998 T2</t>
  </si>
  <si>
    <t>1998 T3</t>
  </si>
  <si>
    <t>1998 T4</t>
  </si>
  <si>
    <t>1999 T1</t>
  </si>
  <si>
    <t>1999 T2</t>
  </si>
  <si>
    <t>1999 T3</t>
  </si>
  <si>
    <t>1999 T4</t>
  </si>
  <si>
    <t>2000 T1</t>
  </si>
  <si>
    <t>2000 T2</t>
  </si>
  <si>
    <t>2000 T3</t>
  </si>
  <si>
    <t>2000 T4</t>
  </si>
  <si>
    <t>2001 T1</t>
  </si>
  <si>
    <t>2001 T2</t>
  </si>
  <si>
    <t>2001 T3</t>
  </si>
  <si>
    <t>2001 T4</t>
  </si>
  <si>
    <t>2002 T1</t>
  </si>
  <si>
    <t>2002 T2</t>
  </si>
  <si>
    <t>2002 T3</t>
  </si>
  <si>
    <t>2002 T4</t>
  </si>
  <si>
    <t>2003 T1</t>
  </si>
  <si>
    <t>2003 T2</t>
  </si>
  <si>
    <t>2003 T3</t>
  </si>
  <si>
    <t>2003 T4</t>
  </si>
  <si>
    <t>2004 T1</t>
  </si>
  <si>
    <t>2004 T2</t>
  </si>
  <si>
    <t>2004 T3</t>
  </si>
  <si>
    <t>2004 T4</t>
  </si>
  <si>
    <t>2005 T1</t>
  </si>
  <si>
    <t>2005 T2</t>
  </si>
  <si>
    <t>2005 T3</t>
  </si>
  <si>
    <t>2005 T4</t>
  </si>
  <si>
    <t>2006 T1</t>
  </si>
  <si>
    <t>2006 T2</t>
  </si>
  <si>
    <t>2006 T3</t>
  </si>
  <si>
    <t>2006 T4</t>
  </si>
  <si>
    <t>2007 T1</t>
  </si>
  <si>
    <t>2007 T2</t>
  </si>
  <si>
    <t>2007 T3</t>
  </si>
  <si>
    <t>2007 T4</t>
  </si>
  <si>
    <t>2008 T1</t>
  </si>
  <si>
    <t>2008 T2</t>
  </si>
  <si>
    <t>2008 T3</t>
  </si>
  <si>
    <t>2008 T4</t>
  </si>
  <si>
    <t>2009 T1</t>
  </si>
  <si>
    <t>2009 T2</t>
  </si>
  <si>
    <t>2009 T3</t>
  </si>
  <si>
    <t>2009 T4</t>
  </si>
  <si>
    <t>2010 T1</t>
  </si>
  <si>
    <t>2010 T2</t>
  </si>
  <si>
    <t>2010 T3</t>
  </si>
  <si>
    <t>2010 T4</t>
  </si>
  <si>
    <t>2011 T1</t>
  </si>
  <si>
    <t>2011 T2</t>
  </si>
  <si>
    <t>2011 T3</t>
  </si>
  <si>
    <t>2011 T4</t>
  </si>
  <si>
    <t>2012 T1</t>
  </si>
  <si>
    <t>2012 T2</t>
  </si>
  <si>
    <t>2012 T3</t>
  </si>
  <si>
    <t>2012 T4</t>
  </si>
  <si>
    <t>2013 T1</t>
  </si>
  <si>
    <t>2013 T2</t>
  </si>
  <si>
    <t>2013 T3</t>
  </si>
  <si>
    <t>2013 T4</t>
  </si>
  <si>
    <t>2014 T1</t>
  </si>
  <si>
    <t>2014 T2</t>
  </si>
  <si>
    <t>2014 T3</t>
  </si>
  <si>
    <t>2014 T4</t>
  </si>
  <si>
    <t>2015 T1</t>
  </si>
  <si>
    <t>2015 T2</t>
  </si>
  <si>
    <t>2015 T3</t>
  </si>
  <si>
    <t>2015 T4</t>
  </si>
  <si>
    <t>2016 T1</t>
  </si>
  <si>
    <t>2016 T2</t>
  </si>
  <si>
    <t>2016 T3</t>
  </si>
  <si>
    <t>Data Source</t>
  </si>
  <si>
    <t>Last Updated Date</t>
  </si>
  <si>
    <t>País</t>
  </si>
  <si>
    <t>Taxa de Poupança</t>
  </si>
  <si>
    <t>Afeganistão</t>
  </si>
  <si>
    <t>Portugal</t>
  </si>
  <si>
    <t>Espanha</t>
  </si>
  <si>
    <t>Sri Lanka</t>
  </si>
  <si>
    <t>Angola</t>
  </si>
  <si>
    <t>Paraguai</t>
  </si>
  <si>
    <t>República Dominicana</t>
  </si>
  <si>
    <t>Países Baixos</t>
  </si>
  <si>
    <t>Yemen, Rep.</t>
  </si>
  <si>
    <t>Ucrânia</t>
  </si>
  <si>
    <t>México</t>
  </si>
  <si>
    <t>Malásia</t>
  </si>
  <si>
    <t>Zimbábue</t>
  </si>
  <si>
    <t>Moldávia</t>
  </si>
  <si>
    <t>Butão</t>
  </si>
  <si>
    <t>Malta</t>
  </si>
  <si>
    <t>Burundi</t>
  </si>
  <si>
    <t>Albânia</t>
  </si>
  <si>
    <t>Tanzânia</t>
  </si>
  <si>
    <t>Marrocos</t>
  </si>
  <si>
    <t>Maurícia</t>
  </si>
  <si>
    <t>Uruguai</t>
  </si>
  <si>
    <t>República Eslovaca</t>
  </si>
  <si>
    <t>Azerbaijão</t>
  </si>
  <si>
    <t>Sudão</t>
  </si>
  <si>
    <t>Benin</t>
  </si>
  <si>
    <t>Bulgária</t>
  </si>
  <si>
    <t>Zâmbia</t>
  </si>
  <si>
    <t>Congo, Dem. Rep.</t>
  </si>
  <si>
    <t>Nigéria</t>
  </si>
  <si>
    <t>Austrália</t>
  </si>
  <si>
    <t>Dinamarca</t>
  </si>
  <si>
    <t>Montenegro</t>
  </si>
  <si>
    <t>África do Sul</t>
  </si>
  <si>
    <t>Namíbia</t>
  </si>
  <si>
    <t>Suécia</t>
  </si>
  <si>
    <t>Malawi</t>
  </si>
  <si>
    <t>Uganda</t>
  </si>
  <si>
    <t>Croácia</t>
  </si>
  <si>
    <t>Haiti</t>
  </si>
  <si>
    <t>Guiana</t>
  </si>
  <si>
    <t>Kosovo</t>
  </si>
  <si>
    <t>Bélgica</t>
  </si>
  <si>
    <t>Macedônia</t>
  </si>
  <si>
    <t>Camarões</t>
  </si>
  <si>
    <t>Gana</t>
  </si>
  <si>
    <t>Paquistão</t>
  </si>
  <si>
    <t>Irlanda</t>
  </si>
  <si>
    <t>Egito</t>
  </si>
  <si>
    <t>Lituânia</t>
  </si>
  <si>
    <t>Nicarágua</t>
  </si>
  <si>
    <t>Indonésia</t>
  </si>
  <si>
    <t>Grécia</t>
  </si>
  <si>
    <t>Colômbia</t>
  </si>
  <si>
    <t>Islândia</t>
  </si>
  <si>
    <t>Tailândia</t>
  </si>
  <si>
    <t>Moçambique</t>
  </si>
  <si>
    <t>Libéria</t>
  </si>
  <si>
    <t>Estados Unidos</t>
  </si>
  <si>
    <t>Índia</t>
  </si>
  <si>
    <t>El Salvador</t>
  </si>
  <si>
    <t>Armênia</t>
  </si>
  <si>
    <t>Roménia</t>
  </si>
  <si>
    <t>Kuwait</t>
  </si>
  <si>
    <t>Chipre</t>
  </si>
  <si>
    <t>Itália</t>
  </si>
  <si>
    <t>Israel</t>
  </si>
  <si>
    <t>Suíça</t>
  </si>
  <si>
    <t>Tunísia</t>
  </si>
  <si>
    <t>Hong Kong</t>
  </si>
  <si>
    <t>Coréia do Sul</t>
  </si>
  <si>
    <t>Reino Unido</t>
  </si>
  <si>
    <t>Honduras</t>
  </si>
  <si>
    <t>Hungria</t>
  </si>
  <si>
    <t>Bangladesh</t>
  </si>
  <si>
    <t>Fiji</t>
  </si>
  <si>
    <t>Jamaica</t>
  </si>
  <si>
    <t>Luxemburgo</t>
  </si>
  <si>
    <t>Argélia</t>
  </si>
  <si>
    <t>Bolívia</t>
  </si>
  <si>
    <t>Polônia</t>
  </si>
  <si>
    <t>Arábia Saudita</t>
  </si>
  <si>
    <t>Noruega</t>
  </si>
  <si>
    <t>Guatemala</t>
  </si>
  <si>
    <t>Peru</t>
  </si>
  <si>
    <t>Líbano</t>
  </si>
  <si>
    <t>Iraque</t>
  </si>
  <si>
    <t>Bahamas</t>
  </si>
  <si>
    <t>Canadá</t>
  </si>
  <si>
    <t>Eslovênia</t>
  </si>
  <si>
    <t>Botswana</t>
  </si>
  <si>
    <t>Belize</t>
  </si>
  <si>
    <t>Quirguistão</t>
  </si>
  <si>
    <t>Áustria</t>
  </si>
  <si>
    <t>Filipinas</t>
  </si>
  <si>
    <t>Ruanda</t>
  </si>
  <si>
    <t>Chile</t>
  </si>
  <si>
    <t>Belarus</t>
  </si>
  <si>
    <t>Cingapura</t>
  </si>
  <si>
    <t>Turquia</t>
  </si>
  <si>
    <t>Omã</t>
  </si>
  <si>
    <t>República Checa</t>
  </si>
  <si>
    <t>Nepal</t>
  </si>
  <si>
    <t>Lao PDR</t>
  </si>
  <si>
    <t>Finlândia</t>
  </si>
  <si>
    <t>Estônia</t>
  </si>
  <si>
    <t>Catar</t>
  </si>
  <si>
    <t>Sérvia</t>
  </si>
  <si>
    <t>Geórgia</t>
  </si>
  <si>
    <t>Japão</t>
  </si>
  <si>
    <t>China</t>
  </si>
  <si>
    <t>Argentina</t>
  </si>
  <si>
    <t>França</t>
  </si>
  <si>
    <t>Federação Russa</t>
  </si>
  <si>
    <t>Suriname</t>
  </si>
  <si>
    <t>Jordânia</t>
  </si>
  <si>
    <t>Letônia</t>
  </si>
  <si>
    <t>Vietnã</t>
  </si>
  <si>
    <t>Brunei Darussalam</t>
  </si>
  <si>
    <t>Brasil</t>
  </si>
  <si>
    <t>Mongólia</t>
  </si>
  <si>
    <t>Alemanha</t>
  </si>
  <si>
    <t>Média</t>
  </si>
  <si>
    <t>Fonte e elaboração: Relatório Regional BCB.</t>
  </si>
  <si>
    <t>OECD (2015), Household savings (indicator). doi: 10.1787/cfc6f499-en (Accessed on 14 September 2015)</t>
  </si>
  <si>
    <t>https://data.oecd.org/hha/household-savings.htm</t>
  </si>
  <si>
    <t>Flags: .. Not available; | Break in series; e Estimated value; f Forecast value; x Not applicable; p Provisional data; s Strike; - Nil</t>
  </si>
  <si>
    <t>Data are under System of National Accounts (SNA 1993) for all countries except for Australia and United States (SNA 2008). Information on data for Israel: http://oe.cd/israel-disclaimer</t>
  </si>
  <si>
    <t>Disclaimer and Terms and Conditions: http://www.oecd.org/termsandconditions/</t>
  </si>
  <si>
    <t>Household savings, Total, % of household disposable income</t>
  </si>
  <si>
    <t>Rótulos de Linha</t>
  </si>
  <si>
    <t>Suíca</t>
  </si>
  <si>
    <t>Brasil Nova</t>
  </si>
  <si>
    <t>Alemanhã</t>
  </si>
  <si>
    <t>Austria</t>
  </si>
  <si>
    <t>Holanda</t>
  </si>
  <si>
    <t>Área do Euro</t>
  </si>
  <si>
    <t>EUA</t>
  </si>
  <si>
    <t>União Européia</t>
  </si>
  <si>
    <t>Russia</t>
  </si>
  <si>
    <t>Finlandia</t>
  </si>
  <si>
    <t>Polonia</t>
  </si>
  <si>
    <t>Nova Zelândia</t>
  </si>
  <si>
    <t>Latvia</t>
  </si>
  <si>
    <t>Brasil Antiga</t>
  </si>
  <si>
    <t>Título</t>
  </si>
  <si>
    <t>Poupança das Famílias / Renda Disponível das Famílias (2009 - %)</t>
  </si>
  <si>
    <t>II.3 - Poupança doméstica (pública e privada) e poupança externa em valor e percentagem do PIB, 1947/1999</t>
  </si>
  <si>
    <t>Em % do PIB</t>
  </si>
  <si>
    <t xml:space="preserve">Fontes: IBGE, Diretoria de Pesquisas, Departamento de Contas Nacionais; </t>
  </si>
  <si>
    <t>ANO</t>
  </si>
  <si>
    <t>Pereira, L. A.; Pereira, L. V. O setor público brasileiro 1890/1945. Rio de Janeiro: IPEA, 2001. (Texto para discussão, n. 845).</t>
  </si>
  <si>
    <t>Poupança Bruta</t>
  </si>
  <si>
    <t>Poupança do Governo</t>
  </si>
  <si>
    <t>Poupança do Setor Privado</t>
  </si>
  <si>
    <t>Poupança Externa</t>
  </si>
  <si>
    <t>Doméstica</t>
  </si>
  <si>
    <t>Notas:</t>
  </si>
  <si>
    <t>Poupança setor privado = poupança doméstica (ou bruta) - poupança do governo.</t>
  </si>
  <si>
    <r>
      <t>*</t>
    </r>
    <r>
      <rPr>
        <sz val="8"/>
        <rFont val="Arial"/>
        <family val="2"/>
      </rPr>
      <t xml:space="preserve"> Poupança bruta: 1947/1990: IBGE, </t>
    </r>
    <r>
      <rPr>
        <i/>
        <sz val="8"/>
        <rFont val="Arial"/>
        <family val="2"/>
      </rPr>
      <t>Sistema de Contas Nacionais</t>
    </r>
    <r>
      <rPr>
        <sz val="8"/>
        <rFont val="Arial"/>
        <family val="2"/>
      </rPr>
      <t xml:space="preserve">; 1990/1999: IBGE, </t>
    </r>
    <r>
      <rPr>
        <i/>
        <sz val="8"/>
        <rFont val="Arial"/>
        <family val="2"/>
      </rPr>
      <t>Novo Sistema de Contas Nacionais</t>
    </r>
    <r>
      <rPr>
        <sz val="8"/>
        <rFont val="Arial"/>
        <family val="2"/>
      </rPr>
      <t>.</t>
    </r>
  </si>
  <si>
    <r>
      <t xml:space="preserve">* </t>
    </r>
    <r>
      <rPr>
        <sz val="8"/>
        <rFont val="Arial"/>
        <family val="2"/>
      </rPr>
      <t>Correção monetária: 1970/1991: Pereira (2001); 1972/1999: Banco Central do Brasil.</t>
    </r>
  </si>
  <si>
    <t>Produto Interno Bruto (1)</t>
  </si>
  <si>
    <t>Poupança bruta</t>
  </si>
  <si>
    <t xml:space="preserve">   Empresas não financeiras</t>
  </si>
  <si>
    <t xml:space="preserve">   Empresas financeiras</t>
  </si>
  <si>
    <t xml:space="preserve">   Governo geral</t>
  </si>
  <si>
    <t xml:space="preserve">   Famílias</t>
  </si>
  <si>
    <t>Bruta</t>
  </si>
  <si>
    <t>Governo</t>
  </si>
  <si>
    <t>Setor Privado</t>
  </si>
  <si>
    <t>Famílias</t>
  </si>
  <si>
    <t>INDICATOR_CODE</t>
  </si>
  <si>
    <t>INDICATOR_NAME</t>
  </si>
  <si>
    <t>SOURCE_NOTE</t>
  </si>
  <si>
    <t>SOURCE_ORGANIZATION</t>
  </si>
  <si>
    <t>NY.GNS.ICTR.ZS</t>
  </si>
  <si>
    <t>Gross savings (% of GDP)</t>
  </si>
  <si>
    <t>Gross savings are calculated as gross national income less total consumption, plus net transfers.</t>
  </si>
  <si>
    <t>World Bank national accounts data, and OECD National Accounts data files.</t>
  </si>
  <si>
    <t>Nome do país</t>
  </si>
  <si>
    <t>2009</t>
  </si>
  <si>
    <t>2010</t>
  </si>
  <si>
    <t>2011</t>
  </si>
  <si>
    <t>2012</t>
  </si>
  <si>
    <t>2013</t>
  </si>
  <si>
    <t>2014</t>
  </si>
  <si>
    <t>2015</t>
  </si>
  <si>
    <t>Equador</t>
  </si>
  <si>
    <t>Poupança Bruta das Famílias/ Renda Disponível Bruta das Famílias</t>
  </si>
  <si>
    <t> Participação da Poupança Bruta das </t>
  </si>
  <si>
    <t>Proporção da Renda Disponível Bruta das Famílias</t>
  </si>
  <si>
    <t>Proporção da Renda Disponível Bruta das Famílias Nova Metodologia</t>
  </si>
  <si>
    <t>Proporção da Renda Disponível Bruta das Famílias: ajustada por var. na partic em fundos de pensão, FGTS e PIS/Pasep</t>
  </si>
  <si>
    <t>Proporção da Renda Disponível Bruta das Famílias Nova Metodologia: ajustada por var. na partic em fundos de pensão, FGTS e PIS/Pasep</t>
  </si>
  <si>
    <t>Famílias </t>
  </si>
  <si>
    <t>na Renda Disponível Bruta das Famílias</t>
  </si>
  <si>
    <t>http://biblioteca.ibge.gov.br/visualizacao/livros/liv94320.pdf</t>
  </si>
  <si>
    <t>2005-2009</t>
  </si>
  <si>
    <t>http://biblioteca.ibge.gov.br/visualizacao/livros/liv98781.pdf</t>
  </si>
  <si>
    <t>2010-204</t>
  </si>
  <si>
    <t>http://biblioteca.ibge.gov.br/visualizacao/livros/liv98142.pdf</t>
  </si>
  <si>
    <t>Metodologia</t>
  </si>
  <si>
    <t>Save</t>
  </si>
  <si>
    <t>Income</t>
  </si>
  <si>
    <t>Fundos de Pens</t>
  </si>
  <si>
    <t>Income Tot.</t>
  </si>
  <si>
    <t>Save/Income</t>
  </si>
  <si>
    <t>Save/Income+Fundos</t>
  </si>
  <si>
    <t>Fundos/Saving</t>
  </si>
  <si>
    <t>Deflator dez/2016=1</t>
  </si>
  <si>
    <t>ajustada por var. na partic em fundos de pensão, FGTS e PIS/Pasep</t>
  </si>
  <si>
    <t>Proporção da Poupança Bruta das Famílias</t>
  </si>
  <si>
    <t>Proporção da Poupança Bruta das Famílias Nova Metodologia</t>
  </si>
  <si>
    <t>Retropolação CEI</t>
  </si>
  <si>
    <t xml:space="preserve"> Valor (1 000 000 R$)</t>
  </si>
  <si>
    <t>Renda disponível bruta</t>
  </si>
  <si>
    <t>Antiga Metodologia</t>
  </si>
  <si>
    <t>Poupança Famílias</t>
  </si>
  <si>
    <t>Renda Disponível das Famílias/Poupaça Bruta das Famílias (Nova Metodologia)</t>
  </si>
  <si>
    <t>Renda Disponível das Famílias/Poupaça Bruta das Famílias (Antiga Metodologia)</t>
  </si>
  <si>
    <t>Mundo árabe</t>
  </si>
  <si>
    <t>Bahamas, o</t>
  </si>
  <si>
    <t>Ásia Oriental e Pacífico</t>
  </si>
  <si>
    <t>Baixa e Média Renda</t>
  </si>
  <si>
    <t>Ásia Oriental e Pacífico (excluindo alta renda)</t>
  </si>
  <si>
    <t>Dividendo demográfico precoce</t>
  </si>
  <si>
    <t>Europa Central e os Países Bálticos</t>
  </si>
  <si>
    <t>Excluindo a Ásia Central (excluindo alta renda)</t>
  </si>
  <si>
    <t>Europa e Ásia Central</t>
  </si>
  <si>
    <t>Egito, Rep. Árabe</t>
  </si>
  <si>
    <t>Área do euro</t>
  </si>
  <si>
    <t>Membros da OCDE</t>
  </si>
  <si>
    <t>Alta renda</t>
  </si>
  <si>
    <t>Hong Kong, China</t>
  </si>
  <si>
    <t>Países pobres muito endividados (PPME)</t>
  </si>
  <si>
    <t>Apenas BIRD</t>
  </si>
  <si>
    <t>IDA Total e BIRD</t>
  </si>
  <si>
    <t>IDA total</t>
  </si>
  <si>
    <t>Mistura IDA</t>
  </si>
  <si>
    <t>República do Quirguistão</t>
  </si>
  <si>
    <t>Coréia, Rep.</t>
  </si>
  <si>
    <t>América Latina e Caribe (excluindo alta renda)</t>
  </si>
  <si>
    <t>América do Norte</t>
  </si>
  <si>
    <t>Países menos desenvolvidos: Classificação das Nações Unidas</t>
  </si>
  <si>
    <t>Rendimento médio inferior</t>
  </si>
  <si>
    <t>Dividendo demográfico demorado</t>
  </si>
  <si>
    <t>RAEM, China</t>
  </si>
  <si>
    <t>Rendimento médio</t>
  </si>
  <si>
    <t>Macedônia, FYR</t>
  </si>
  <si>
    <t>América Latina e Caribe</t>
  </si>
  <si>
    <t>Outros pequenos estados</t>
  </si>
  <si>
    <t>Dividendo pré-demográfico</t>
  </si>
  <si>
    <t>Dividendo pós-demográfico</t>
  </si>
  <si>
    <t>sul da Asia</t>
  </si>
  <si>
    <t>África Subsaariana (excluindo alta renda)</t>
  </si>
  <si>
    <t>África subsaariana</t>
  </si>
  <si>
    <t>Estados pequenos</t>
  </si>
  <si>
    <t>Ásia Oriental e Pacífico (IDA e países do BIRD)</t>
  </si>
  <si>
    <t>Europa e Ásia Central (países IDA e IBRD)</t>
  </si>
  <si>
    <t>Ir</t>
  </si>
  <si>
    <t>América Latina e Caribe (IDA e países do BIRD)</t>
  </si>
  <si>
    <t>Sul da Ásia (IDA e BIRD)</t>
  </si>
  <si>
    <t>África Subsaariana (países IDA e BIRD)</t>
  </si>
  <si>
    <t>Rendimento médio superior</t>
  </si>
  <si>
    <t>Mundo</t>
  </si>
  <si>
    <t>Rocca e Santos (2016) / Cemec</t>
  </si>
  <si>
    <t xml:space="preserve">Período </t>
  </si>
  <si>
    <t xml:space="preserve">Investimento </t>
  </si>
  <si>
    <t xml:space="preserve">Poupança Externa </t>
  </si>
  <si>
    <t xml:space="preserve">Poupança bruta doméstica </t>
  </si>
  <si>
    <t xml:space="preserve">Formação bruta de capital fixo </t>
  </si>
  <si>
    <t xml:space="preserve">Variação de Estoques </t>
  </si>
  <si>
    <t xml:space="preserve">Investimento Privado </t>
  </si>
  <si>
    <t xml:space="preserve">Anos </t>
  </si>
  <si>
    <t xml:space="preserve">Total Poupança Bruta (1) </t>
  </si>
  <si>
    <t xml:space="preserve">Insti- tuições sem fins de lucro a serviço das famílias (2) </t>
  </si>
  <si>
    <t xml:space="preserve">Famílias (3) </t>
  </si>
  <si>
    <t xml:space="preserve">Adminis- tração pública (4) </t>
  </si>
  <si>
    <t xml:space="preserve">Empresas finan- ceiras (5) </t>
  </si>
  <si>
    <t xml:space="preserve">Empresas não- finan- ceiras (6) </t>
  </si>
  <si>
    <t xml:space="preserve">Empresas (7) </t>
  </si>
  <si>
    <t>SCN/IBGE - série antiga</t>
  </si>
  <si>
    <t>Proj. Rocca e Santos Jr. (2014) - série antiga</t>
  </si>
  <si>
    <t>SCN/IBGE - série nova</t>
  </si>
  <si>
    <t>Total</t>
  </si>
  <si>
    <t>Adm. Públ.</t>
  </si>
  <si>
    <t>Privada</t>
  </si>
  <si>
    <t>Disponível em:</t>
  </si>
  <si>
    <t>http://ibmec.org.br/instituto/wp-content/uploads/2014/10/ESTUDO-ESPECIAL-CEMEC-REDUCAO-DA-TAXA-DE-POUPANCA-E-O-FINANCIAMENTO-DOS-INVESTIMENTOS.pdf</t>
  </si>
  <si>
    <t>Página 12</t>
  </si>
  <si>
    <t>Figura 3.1</t>
  </si>
  <si>
    <t>Tabela 3.1 – Descrição Estatística das Variáveis</t>
  </si>
  <si>
    <t>Formação Bruta de Capital Fixa (FBC)</t>
  </si>
  <si>
    <t>Produto Interno Bruto (PIB)</t>
  </si>
  <si>
    <t>Poupança Agregada (POUP)</t>
  </si>
  <si>
    <t>Mediana</t>
  </si>
  <si>
    <t>Máximo</t>
  </si>
  <si>
    <t>Mínimo</t>
  </si>
  <si>
    <t>Desvio Padrão</t>
  </si>
  <si>
    <t>0,102</t>
  </si>
  <si>
    <t>0,034</t>
  </si>
  <si>
    <t>0,132</t>
  </si>
  <si>
    <t>PIB</t>
  </si>
  <si>
    <t>Poupança</t>
  </si>
  <si>
    <t>Lag</t>
  </si>
  <si>
    <t>SC</t>
  </si>
  <si>
    <t>-15,75756*</t>
  </si>
  <si>
    <t>Hipótese Nula</t>
  </si>
  <si>
    <t>Obs</t>
  </si>
  <si>
    <t>F-Statistic</t>
  </si>
  <si>
    <t>Prob.</t>
  </si>
  <si>
    <t>PIB não causa no sentido de Granger FBCF</t>
  </si>
  <si>
    <t>FBCF não causa no sentido de Granger PIB</t>
  </si>
  <si>
    <t>POUP não causa no sentido de Granger FBCF</t>
  </si>
  <si>
    <t>FBCF não causa no sentido de Granger POUP</t>
  </si>
  <si>
    <t>POUP não causa no sentido de Granger PIB</t>
  </si>
  <si>
    <t>PIB não causa no sentido de Granger POUP</t>
  </si>
  <si>
    <t xml:space="preserve">  Fonte: Elaboração própria.</t>
  </si>
  <si>
    <t>Tabela 2.1 - Comparação da fronteira de ativos fixos segundo o SNA-1993 e o SNA-2008</t>
  </si>
  <si>
    <t>SNA 1993</t>
  </si>
  <si>
    <t>SNA 2008</t>
  </si>
  <si>
    <t>Ativos Tangíveis</t>
  </si>
  <si>
    <t>Residências</t>
  </si>
  <si>
    <t>Outras Edificações e Estruturas</t>
  </si>
  <si>
    <t>Máquinas e equipamentos</t>
  </si>
  <si>
    <t>Ativos cultivados</t>
  </si>
  <si>
    <t>Ativos Intangíveis</t>
  </si>
  <si>
    <t>Exploração mineral</t>
  </si>
  <si>
    <t>Software</t>
  </si>
  <si>
    <t>Originais de entret., literat. E artes</t>
  </si>
  <si>
    <t>Outros ativos intangíveis</t>
  </si>
  <si>
    <t>Melhorias em Ativos não produzidos, incluindo terrenos</t>
  </si>
  <si>
    <t xml:space="preserve"> Edifícios exceto residência</t>
  </si>
  <si>
    <t xml:space="preserve"> Melhorias fundiárias</t>
  </si>
  <si>
    <t>Maquinas e equipamentos</t>
  </si>
  <si>
    <t xml:space="preserve"> Equip. de transport</t>
  </si>
  <si>
    <t xml:space="preserve"> Equip. para informação, comum. E telecom.</t>
  </si>
  <si>
    <t xml:space="preserve"> Outras máquinas e equip.</t>
  </si>
  <si>
    <t>Equipamentos bélicos</t>
  </si>
  <si>
    <t>Recursos biológicos cultivados</t>
  </si>
  <si>
    <t>Produtos de propriedade intelectual</t>
  </si>
  <si>
    <t>Pesquisa e desenvolvimento</t>
  </si>
  <si>
    <t xml:space="preserve"> Outras estruturas</t>
  </si>
  <si>
    <t>Exploração e avaliação mineral</t>
  </si>
  <si>
    <t>Software e banco de dados</t>
  </si>
  <si>
    <t xml:space="preserve">Originais de entret., literat. e artes </t>
  </si>
  <si>
    <t>OutrosPPI</t>
  </si>
  <si>
    <t>http://www.bcb.gov.br/pec/boletimregional/port/2013/01/br201301b2p.pdf</t>
  </si>
  <si>
    <t>Página 2</t>
  </si>
  <si>
    <t>Choque de Poupança</t>
  </si>
  <si>
    <t>Choque de FBCF</t>
  </si>
  <si>
    <t>&gt;0</t>
  </si>
  <si>
    <t>FBCF</t>
  </si>
  <si>
    <t>Horizontes</t>
  </si>
  <si>
    <t>[0 3]</t>
  </si>
  <si>
    <t>Tabela 3.2 – Hipóteses de Identificação das IRFs</t>
  </si>
  <si>
    <t>Países de Baixa Renda</t>
  </si>
  <si>
    <t>Rússia</t>
  </si>
  <si>
    <t>Países de Alta Renda</t>
  </si>
  <si>
    <t>População que realiza poupança para velhice (% maiores de 15 anos)</t>
  </si>
  <si>
    <t>População que realiza poupança para velhice entre os 40% mais pobres (% maiores de 15 anos)</t>
  </si>
  <si>
    <t>População que realiza poupança para velhice entre os 60% mais ricos (% maiores de 15 anos)</t>
  </si>
  <si>
    <t>Entre os 40% mais pobres</t>
  </si>
  <si>
    <t xml:space="preserve">Entre os 60% mais ricos </t>
  </si>
  <si>
    <t>Brasil (SCN-2010)</t>
  </si>
  <si>
    <t>Brasil (SCN-2000)</t>
  </si>
  <si>
    <t xml:space="preserve">  Tabela 3.3 – Teste de Número de Defasagens</t>
  </si>
  <si>
    <t>Tabela 3.4 – Casualidade de Granger</t>
  </si>
  <si>
    <t>Renda disponível bruta ajustada</t>
  </si>
  <si>
    <t>Renda</t>
  </si>
  <si>
    <t>Consumo</t>
  </si>
  <si>
    <t>Dif</t>
  </si>
  <si>
    <t>Renda ajus</t>
  </si>
  <si>
    <t>Fundos</t>
  </si>
  <si>
    <t>Pou/Renda</t>
  </si>
  <si>
    <t>Com/Renda</t>
  </si>
  <si>
    <t>Dif %</t>
  </si>
  <si>
    <t>Consumo das Famílias</t>
  </si>
  <si>
    <t>Poupança das Famílias</t>
  </si>
  <si>
    <t>Renda Disponível Ajustada das Famílias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</si>
</sst>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00"/>
    <numFmt numFmtId="165" formatCode="0.000"/>
    <numFmt numFmtId="166" formatCode="0.0%"/>
    <numFmt numFmtId="167" formatCode="_(* #,##0.00_);_(* \(#,##0.00\);_(* &quot;-&quot;??_);_(@_)"/>
    <numFmt numFmtId="168" formatCode="_(* #,##0.0_);_(* \(#,##0.0\);_(* &quot;-&quot;??_);_(@_)"/>
    <numFmt numFmtId="169" formatCode="_-* #,##0.0_-;\-* #,##0.0_-;_-* &quot;-&quot;?_-;_-@_-"/>
    <numFmt numFmtId="170" formatCode="###\ ###\ ##0;\(\-\)\ ###\ ###\ ##0"/>
    <numFmt numFmtId="171" formatCode="0.0"/>
    <numFmt numFmtId="172" formatCode="###\ ###\ ##0;\(\-\)###\ ###\ ##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indexed="8"/>
      <name val="Arial"/>
    </font>
    <font>
      <sz val="11"/>
      <color theme="1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59595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sz val="10"/>
      <name val="Arial"/>
    </font>
    <font>
      <b/>
      <sz val="8"/>
      <name val="Arial"/>
      <family val="2"/>
    </font>
    <font>
      <i/>
      <sz val="8"/>
      <name val="Arial"/>
      <family val="2"/>
    </font>
    <font>
      <b/>
      <sz val="12"/>
      <color rgb="FF000000"/>
      <name val="Calibri"/>
      <family val="2"/>
      <scheme val="minor"/>
    </font>
    <font>
      <sz val="6"/>
      <name val="Univers LT Std 55"/>
      <family val="2"/>
    </font>
    <font>
      <sz val="12"/>
      <color theme="1"/>
      <name val="Arial"/>
      <family val="2"/>
    </font>
    <font>
      <b/>
      <sz val="6"/>
      <name val="Univers LT Std 45 Light"/>
      <family val="2"/>
    </font>
    <font>
      <sz val="10"/>
      <name val="Arial"/>
      <family val="2"/>
    </font>
    <font>
      <b/>
      <sz val="6"/>
      <name val="Univers 45 Light"/>
      <family val="2"/>
    </font>
    <font>
      <sz val="6"/>
      <name val="Univers 55"/>
      <family val="2"/>
    </font>
    <font>
      <b/>
      <sz val="10"/>
      <color rgb="FF000000"/>
      <name val="Calibri"/>
      <family val="2"/>
    </font>
    <font>
      <b/>
      <sz val="11.5"/>
      <color rgb="FF000000"/>
      <name val="Calibri"/>
      <family val="2"/>
    </font>
    <font>
      <b/>
      <sz val="1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1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Calibri"/>
      <family val="1"/>
      <scheme val="minor"/>
    </font>
    <font>
      <b/>
      <sz val="12"/>
      <color rgb="FF000000"/>
      <name val="Calibri"/>
      <family val="1"/>
      <scheme val="minor"/>
    </font>
    <font>
      <sz val="12"/>
      <color rgb="FF000000"/>
      <name val="Calibri"/>
      <family val="1"/>
      <scheme val="minor"/>
    </font>
    <font>
      <sz val="12"/>
      <color theme="1"/>
      <name val="Calibri"/>
      <family val="1"/>
      <scheme val="minor"/>
    </font>
    <font>
      <sz val="10"/>
      <color theme="1"/>
      <name val="Calibri"/>
      <family val="1"/>
      <scheme val="minor"/>
    </font>
    <font>
      <sz val="6"/>
      <color indexed="8"/>
      <name val="Arial"/>
      <family val="2"/>
    </font>
    <font>
      <sz val="6"/>
      <name val="Arial"/>
    </font>
    <font>
      <sz val="6"/>
      <name val="Arial"/>
      <family val="2"/>
    </font>
    <font>
      <sz val="9"/>
      <name val="SWISS"/>
    </font>
    <font>
      <sz val="6"/>
      <name val="Univers 45 Light"/>
      <family val="2"/>
    </font>
    <font>
      <sz val="6"/>
      <color indexed="8"/>
      <name val="Univers 55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9" fillId="0" borderId="0" applyFill="0" applyProtection="0"/>
    <xf numFmtId="0" fontId="12" fillId="0" borderId="0"/>
    <xf numFmtId="167" fontId="17" fillId="0" borderId="0" applyFont="0" applyFill="0" applyBorder="0" applyAlignment="0" applyProtection="0"/>
    <xf numFmtId="167" fontId="24" fillId="0" borderId="0" applyFont="0" applyFill="0" applyBorder="0" applyAlignment="0" applyProtection="0"/>
    <xf numFmtId="0" fontId="17" fillId="0" borderId="0"/>
    <xf numFmtId="0" fontId="41" fillId="0" borderId="0" applyNumberFormat="0" applyFill="0" applyBorder="0" applyAlignment="0"/>
    <xf numFmtId="0" fontId="42" fillId="0" borderId="0"/>
    <xf numFmtId="43" fontId="43" fillId="0" borderId="0" applyFont="0" applyFill="0" applyBorder="0" applyAlignment="0" applyProtection="0"/>
    <xf numFmtId="0" fontId="43" fillId="0" borderId="0" applyNumberFormat="0" applyFill="0" applyBorder="0" applyAlignment="0"/>
    <xf numFmtId="44" fontId="43" fillId="0" borderId="0" applyFont="0" applyFill="0" applyBorder="0" applyAlignment="0" applyProtection="0"/>
    <xf numFmtId="1" fontId="44" fillId="12" borderId="0" applyNumberFormat="0" applyFont="0" applyFill="0" applyBorder="0" applyAlignment="0" applyProtection="0"/>
    <xf numFmtId="0" fontId="43" fillId="0" borderId="0" applyProtection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</cellStyleXfs>
  <cellXfs count="159">
    <xf numFmtId="0" fontId="0" fillId="0" borderId="0" xfId="0"/>
    <xf numFmtId="0" fontId="4" fillId="0" borderId="0" xfId="5"/>
    <xf numFmtId="164" fontId="4" fillId="0" borderId="0" xfId="5" applyNumberFormat="1" applyFont="1" applyFill="1" applyBorder="1" applyAlignment="1" applyProtection="1"/>
    <xf numFmtId="165" fontId="4" fillId="0" borderId="0" xfId="5" applyNumberFormat="1"/>
    <xf numFmtId="164" fontId="4" fillId="0" borderId="0" xfId="5" applyNumberFormat="1" applyFill="1" applyBorder="1" applyAlignment="1" applyProtection="1"/>
    <xf numFmtId="166" fontId="0" fillId="0" borderId="0" xfId="6" applyNumberFormat="1" applyFont="1"/>
    <xf numFmtId="9" fontId="0" fillId="0" borderId="0" xfId="6" applyFont="1"/>
    <xf numFmtId="166" fontId="4" fillId="0" borderId="0" xfId="5" applyNumberFormat="1"/>
    <xf numFmtId="9" fontId="4" fillId="0" borderId="0" xfId="5" applyNumberFormat="1"/>
    <xf numFmtId="0" fontId="4" fillId="0" borderId="0" xfId="5" applyAlignment="1">
      <alignment wrapText="1"/>
    </xf>
    <xf numFmtId="164" fontId="4" fillId="0" borderId="0" xfId="5" applyNumberFormat="1"/>
    <xf numFmtId="0" fontId="5" fillId="0" borderId="0" xfId="7"/>
    <xf numFmtId="0" fontId="6" fillId="4" borderId="1" xfId="7" applyFont="1" applyFill="1" applyBorder="1"/>
    <xf numFmtId="0" fontId="7" fillId="4" borderId="0" xfId="7" applyFont="1" applyFill="1"/>
    <xf numFmtId="166" fontId="7" fillId="4" borderId="0" xfId="2" applyNumberFormat="1" applyFont="1" applyFill="1" applyAlignment="1">
      <alignment horizontal="center"/>
    </xf>
    <xf numFmtId="0" fontId="6" fillId="4" borderId="2" xfId="7" applyFont="1" applyFill="1" applyBorder="1"/>
    <xf numFmtId="166" fontId="6" fillId="4" borderId="2" xfId="2" applyNumberFormat="1" applyFont="1" applyFill="1" applyBorder="1" applyAlignment="1">
      <alignment horizontal="center"/>
    </xf>
    <xf numFmtId="0" fontId="7" fillId="4" borderId="2" xfId="7" applyFont="1" applyFill="1" applyBorder="1"/>
    <xf numFmtId="166" fontId="7" fillId="4" borderId="2" xfId="2" applyNumberFormat="1" applyFont="1" applyFill="1" applyBorder="1" applyAlignment="1">
      <alignment horizontal="center"/>
    </xf>
    <xf numFmtId="166" fontId="6" fillId="4" borderId="2" xfId="7" applyNumberFormat="1" applyFont="1" applyFill="1" applyBorder="1" applyAlignment="1">
      <alignment horizontal="center"/>
    </xf>
    <xf numFmtId="0" fontId="8" fillId="0" borderId="0" xfId="0" applyFont="1"/>
    <xf numFmtId="10" fontId="0" fillId="0" borderId="0" xfId="2" applyNumberFormat="1" applyFont="1"/>
    <xf numFmtId="0" fontId="3" fillId="3" borderId="0" xfId="4"/>
    <xf numFmtId="10" fontId="3" fillId="3" borderId="0" xfId="4" applyNumberFormat="1"/>
    <xf numFmtId="0" fontId="2" fillId="2" borderId="0" xfId="3"/>
    <xf numFmtId="10" fontId="2" fillId="2" borderId="0" xfId="3" applyNumberFormat="1"/>
    <xf numFmtId="0" fontId="9" fillId="5" borderId="0" xfId="8" applyFill="1" applyProtection="1"/>
    <xf numFmtId="0" fontId="10" fillId="5" borderId="0" xfId="0" applyFont="1" applyFill="1" applyAlignment="1">
      <alignment horizontal="left" vertical="center" readingOrder="1"/>
    </xf>
    <xf numFmtId="0" fontId="0" fillId="5" borderId="0" xfId="0" applyFill="1"/>
    <xf numFmtId="166" fontId="0" fillId="0" borderId="0" xfId="2" applyNumberFormat="1" applyFont="1"/>
    <xf numFmtId="0" fontId="11" fillId="0" borderId="0" xfId="0" applyFont="1" applyAlignment="1">
      <alignment vertical="center"/>
    </xf>
    <xf numFmtId="166" fontId="3" fillId="3" borderId="0" xfId="4" applyNumberFormat="1"/>
    <xf numFmtId="166" fontId="2" fillId="2" borderId="0" xfId="3" applyNumberFormat="1"/>
    <xf numFmtId="166" fontId="0" fillId="0" borderId="0" xfId="0" applyNumberFormat="1"/>
    <xf numFmtId="10" fontId="0" fillId="0" borderId="0" xfId="0" applyNumberFormat="1"/>
    <xf numFmtId="0" fontId="13" fillId="0" borderId="0" xfId="9" applyFont="1"/>
    <xf numFmtId="0" fontId="12" fillId="0" borderId="0" xfId="9"/>
    <xf numFmtId="0" fontId="14" fillId="0" borderId="0" xfId="9" applyFont="1"/>
    <xf numFmtId="0" fontId="15" fillId="0" borderId="0" xfId="9" applyFont="1"/>
    <xf numFmtId="0" fontId="16" fillId="0" borderId="0" xfId="9" applyFont="1" applyAlignment="1">
      <alignment horizontal="right"/>
    </xf>
    <xf numFmtId="0" fontId="16" fillId="0" borderId="0" xfId="9" applyFont="1"/>
    <xf numFmtId="0" fontId="12" fillId="0" borderId="0" xfId="9" applyFont="1"/>
    <xf numFmtId="0" fontId="12" fillId="0" borderId="0" xfId="9" applyFont="1" applyBorder="1"/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center" vertical="center" wrapText="1"/>
    </xf>
    <xf numFmtId="0" fontId="16" fillId="0" borderId="0" xfId="9" applyFont="1" applyBorder="1"/>
    <xf numFmtId="0" fontId="12" fillId="0" borderId="5" xfId="9" applyFont="1" applyBorder="1" applyAlignment="1">
      <alignment horizontal="center" vertical="center" wrapText="1"/>
    </xf>
    <xf numFmtId="0" fontId="12" fillId="0" borderId="5" xfId="9" applyFont="1" applyBorder="1" applyAlignment="1">
      <alignment horizontal="center" wrapText="1"/>
    </xf>
    <xf numFmtId="0" fontId="12" fillId="0" borderId="0" xfId="9" applyBorder="1"/>
    <xf numFmtId="0" fontId="12" fillId="6" borderId="3" xfId="9" applyFont="1" applyFill="1" applyBorder="1" applyAlignment="1">
      <alignment horizontal="center" vertical="center"/>
    </xf>
    <xf numFmtId="10" fontId="16" fillId="6" borderId="5" xfId="2" applyNumberFormat="1" applyFont="1" applyFill="1" applyBorder="1" applyAlignment="1">
      <alignment vertical="center" wrapText="1"/>
    </xf>
    <xf numFmtId="10" fontId="12" fillId="0" borderId="0" xfId="9" applyNumberFormat="1"/>
    <xf numFmtId="168" fontId="16" fillId="0" borderId="5" xfId="10" applyNumberFormat="1" applyFont="1" applyBorder="1" applyAlignment="1">
      <alignment vertical="center" wrapText="1"/>
    </xf>
    <xf numFmtId="169" fontId="12" fillId="0" borderId="0" xfId="9" applyNumberFormat="1"/>
    <xf numFmtId="0" fontId="18" fillId="0" borderId="0" xfId="9" applyFont="1"/>
    <xf numFmtId="0" fontId="12" fillId="6" borderId="3" xfId="9" applyFont="1" applyFill="1" applyBorder="1" applyAlignment="1">
      <alignment horizontal="center"/>
    </xf>
    <xf numFmtId="168" fontId="16" fillId="0" borderId="0" xfId="10" applyNumberFormat="1" applyFont="1" applyBorder="1" applyAlignment="1">
      <alignment vertical="center" wrapText="1"/>
    </xf>
    <xf numFmtId="0" fontId="12" fillId="7" borderId="3" xfId="9" applyFont="1" applyFill="1" applyBorder="1" applyAlignment="1">
      <alignment horizontal="center"/>
    </xf>
    <xf numFmtId="10" fontId="16" fillId="7" borderId="5" xfId="2" applyNumberFormat="1" applyFont="1" applyFill="1" applyBorder="1" applyAlignment="1">
      <alignment vertical="center" wrapText="1"/>
    </xf>
    <xf numFmtId="0" fontId="5" fillId="0" borderId="0" xfId="7" applyFill="1"/>
    <xf numFmtId="166" fontId="5" fillId="0" borderId="0" xfId="2" applyNumberFormat="1" applyFont="1"/>
    <xf numFmtId="0" fontId="5" fillId="5" borderId="0" xfId="7" applyFill="1"/>
    <xf numFmtId="166" fontId="5" fillId="5" borderId="0" xfId="2" applyNumberFormat="1" applyFont="1" applyFill="1"/>
    <xf numFmtId="0" fontId="20" fillId="5" borderId="0" xfId="0" applyFont="1" applyFill="1" applyAlignment="1">
      <alignment horizontal="left" vertical="center" readingOrder="1"/>
    </xf>
    <xf numFmtId="9" fontId="0" fillId="0" borderId="0" xfId="2" applyFont="1"/>
    <xf numFmtId="0" fontId="10" fillId="0" borderId="0" xfId="0" applyFont="1" applyAlignment="1">
      <alignment wrapText="1" readingOrder="1"/>
    </xf>
    <xf numFmtId="0" fontId="0" fillId="7" borderId="0" xfId="0" applyFill="1"/>
    <xf numFmtId="43" fontId="0" fillId="7" borderId="0" xfId="1" applyFont="1" applyFill="1"/>
    <xf numFmtId="166" fontId="0" fillId="7" borderId="0" xfId="2" applyNumberFormat="1" applyFont="1" applyFill="1"/>
    <xf numFmtId="9" fontId="0" fillId="7" borderId="0" xfId="2" applyFont="1" applyFill="1"/>
    <xf numFmtId="43" fontId="0" fillId="0" borderId="0" xfId="0" applyNumberFormat="1"/>
    <xf numFmtId="43" fontId="0" fillId="5" borderId="0" xfId="1" applyFont="1" applyFill="1"/>
    <xf numFmtId="166" fontId="0" fillId="5" borderId="0" xfId="2" applyNumberFormat="1" applyFont="1" applyFill="1"/>
    <xf numFmtId="9" fontId="0" fillId="5" borderId="0" xfId="2" applyFont="1" applyFill="1"/>
    <xf numFmtId="0" fontId="21" fillId="0" borderId="7" xfId="0" applyFont="1" applyBorder="1" applyAlignment="1">
      <alignment horizontal="centerContinuous" vertical="center"/>
    </xf>
    <xf numFmtId="0" fontId="0" fillId="4" borderId="0" xfId="0" applyFont="1" applyFill="1"/>
    <xf numFmtId="0" fontId="22" fillId="4" borderId="0" xfId="0" applyFont="1" applyFill="1"/>
    <xf numFmtId="0" fontId="21" fillId="0" borderId="8" xfId="0" applyFont="1" applyFill="1" applyBorder="1" applyAlignment="1">
      <alignment horizontal="center" vertical="center"/>
    </xf>
    <xf numFmtId="0" fontId="23" fillId="8" borderId="0" xfId="0" quotePrefix="1" applyFont="1" applyFill="1" applyBorder="1" applyAlignment="1">
      <alignment horizontal="left"/>
    </xf>
    <xf numFmtId="170" fontId="25" fillId="8" borderId="0" xfId="11" applyNumberFormat="1" applyFont="1" applyFill="1" applyBorder="1" applyAlignment="1">
      <alignment horizontal="right" vertical="center"/>
    </xf>
    <xf numFmtId="170" fontId="23" fillId="8" borderId="0" xfId="11" applyNumberFormat="1" applyFont="1" applyFill="1" applyBorder="1" applyAlignment="1">
      <alignment horizontal="right"/>
    </xf>
    <xf numFmtId="0" fontId="23" fillId="8" borderId="0" xfId="0" applyFont="1" applyFill="1" applyBorder="1" applyAlignment="1">
      <alignment horizontal="left"/>
    </xf>
    <xf numFmtId="170" fontId="25" fillId="8" borderId="0" xfId="11" applyNumberFormat="1" applyFont="1" applyFill="1" applyBorder="1" applyAlignment="1">
      <alignment horizontal="right"/>
    </xf>
    <xf numFmtId="0" fontId="21" fillId="0" borderId="0" xfId="0" applyFont="1" applyBorder="1" applyAlignment="1">
      <alignment horizontal="left"/>
    </xf>
    <xf numFmtId="170" fontId="26" fillId="0" borderId="0" xfId="11" applyNumberFormat="1" applyFont="1" applyFill="1" applyBorder="1" applyAlignment="1">
      <alignment horizontal="right"/>
    </xf>
    <xf numFmtId="170" fontId="21" fillId="0" borderId="0" xfId="11" applyNumberFormat="1" applyFont="1" applyFill="1" applyBorder="1" applyAlignment="1">
      <alignment horizontal="right"/>
    </xf>
    <xf numFmtId="166" fontId="26" fillId="0" borderId="0" xfId="2" applyNumberFormat="1" applyFont="1" applyFill="1" applyBorder="1" applyAlignment="1">
      <alignment horizontal="right"/>
    </xf>
    <xf numFmtId="9" fontId="26" fillId="0" borderId="0" xfId="2" applyFont="1" applyFill="1" applyBorder="1" applyAlignment="1">
      <alignment horizontal="right"/>
    </xf>
    <xf numFmtId="166" fontId="0" fillId="4" borderId="0" xfId="2" applyNumberFormat="1" applyFont="1" applyFill="1"/>
    <xf numFmtId="171" fontId="5" fillId="0" borderId="0" xfId="7" applyNumberFormat="1"/>
    <xf numFmtId="0" fontId="24" fillId="0" borderId="0" xfId="12" applyFont="1"/>
    <xf numFmtId="0" fontId="17" fillId="0" borderId="0" xfId="12"/>
    <xf numFmtId="0" fontId="28" fillId="0" borderId="0" xfId="12" applyFont="1" applyAlignment="1">
      <alignment vertical="top" wrapText="1"/>
    </xf>
    <xf numFmtId="0" fontId="29" fillId="0" borderId="0" xfId="12" applyFont="1" applyAlignment="1">
      <alignment horizontal="center" vertical="center"/>
    </xf>
    <xf numFmtId="0" fontId="30" fillId="0" borderId="0" xfId="12" applyFont="1" applyAlignment="1">
      <alignment vertical="top" wrapText="1"/>
    </xf>
    <xf numFmtId="166" fontId="30" fillId="0" borderId="0" xfId="12" applyNumberFormat="1" applyFont="1" applyAlignment="1">
      <alignment vertical="top" wrapText="1"/>
    </xf>
    <xf numFmtId="166" fontId="30" fillId="0" borderId="0" xfId="10" applyNumberFormat="1" applyFont="1" applyAlignment="1">
      <alignment vertical="top" wrapText="1"/>
    </xf>
    <xf numFmtId="0" fontId="31" fillId="0" borderId="0" xfId="12" applyFont="1" applyAlignment="1">
      <alignment vertical="top" wrapText="1"/>
    </xf>
    <xf numFmtId="10" fontId="32" fillId="0" borderId="0" xfId="12" applyNumberFormat="1" applyFont="1" applyAlignment="1">
      <alignment vertical="top" wrapText="1"/>
    </xf>
    <xf numFmtId="166" fontId="17" fillId="0" borderId="0" xfId="12" applyNumberForma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9" borderId="9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34" fillId="0" borderId="0" xfId="0" applyFont="1" applyAlignment="1">
      <alignment wrapText="1"/>
    </xf>
    <xf numFmtId="0" fontId="33" fillId="10" borderId="3" xfId="0" applyFont="1" applyFill="1" applyBorder="1" applyAlignment="1">
      <alignment horizontal="center"/>
    </xf>
    <xf numFmtId="0" fontId="35" fillId="11" borderId="3" xfId="0" applyFont="1" applyFill="1" applyBorder="1"/>
    <xf numFmtId="0" fontId="0" fillId="0" borderId="3" xfId="0" applyBorder="1"/>
    <xf numFmtId="0" fontId="0" fillId="0" borderId="0" xfId="0" applyBorder="1"/>
    <xf numFmtId="0" fontId="33" fillId="10" borderId="11" xfId="0" applyFont="1" applyFill="1" applyBorder="1" applyAlignment="1">
      <alignment horizontal="center"/>
    </xf>
    <xf numFmtId="0" fontId="35" fillId="11" borderId="11" xfId="0" applyFont="1" applyFill="1" applyBorder="1"/>
    <xf numFmtId="0" fontId="0" fillId="0" borderId="11" xfId="0" applyBorder="1"/>
    <xf numFmtId="0" fontId="36" fillId="9" borderId="9" xfId="0" applyFont="1" applyFill="1" applyBorder="1" applyAlignment="1">
      <alignment wrapText="1"/>
    </xf>
    <xf numFmtId="3" fontId="36" fillId="9" borderId="9" xfId="0" applyNumberFormat="1" applyFont="1" applyFill="1" applyBorder="1" applyAlignment="1">
      <alignment wrapText="1"/>
    </xf>
    <xf numFmtId="0" fontId="36" fillId="9" borderId="0" xfId="0" applyFont="1" applyFill="1" applyAlignment="1">
      <alignment wrapText="1"/>
    </xf>
    <xf numFmtId="3" fontId="36" fillId="9" borderId="0" xfId="0" applyNumberFormat="1" applyFont="1" applyFill="1" applyAlignment="1">
      <alignment wrapText="1"/>
    </xf>
    <xf numFmtId="0" fontId="36" fillId="9" borderId="10" xfId="0" applyFont="1" applyFill="1" applyBorder="1" applyAlignment="1">
      <alignment wrapText="1"/>
    </xf>
    <xf numFmtId="0" fontId="37" fillId="0" borderId="4" xfId="0" applyFont="1" applyBorder="1" applyAlignment="1">
      <alignment wrapText="1"/>
    </xf>
    <xf numFmtId="0" fontId="38" fillId="0" borderId="0" xfId="0" applyFont="1" applyAlignment="1">
      <alignment wrapText="1"/>
    </xf>
    <xf numFmtId="0" fontId="38" fillId="0" borderId="0" xfId="0" quotePrefix="1" applyFont="1" applyAlignment="1">
      <alignment wrapText="1"/>
    </xf>
    <xf numFmtId="0" fontId="38" fillId="0" borderId="10" xfId="0" applyFont="1" applyBorder="1" applyAlignment="1">
      <alignment wrapText="1"/>
    </xf>
    <xf numFmtId="0" fontId="34" fillId="0" borderId="4" xfId="0" applyFont="1" applyBorder="1" applyAlignment="1">
      <alignment wrapText="1"/>
    </xf>
    <xf numFmtId="0" fontId="39" fillId="0" borderId="9" xfId="0" applyFont="1" applyBorder="1" applyAlignment="1">
      <alignment wrapText="1"/>
    </xf>
    <xf numFmtId="0" fontId="39" fillId="0" borderId="0" xfId="0" applyFont="1" applyAlignment="1">
      <alignment wrapText="1"/>
    </xf>
    <xf numFmtId="0" fontId="39" fillId="0" borderId="10" xfId="0" applyFont="1" applyBorder="1" applyAlignment="1">
      <alignment wrapText="1"/>
    </xf>
    <xf numFmtId="0" fontId="40" fillId="0" borderId="0" xfId="0" applyFont="1" applyAlignment="1">
      <alignment wrapText="1"/>
    </xf>
    <xf numFmtId="0" fontId="7" fillId="4" borderId="0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/>
    </xf>
    <xf numFmtId="49" fontId="7" fillId="4" borderId="15" xfId="0" applyNumberFormat="1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43" fontId="0" fillId="4" borderId="14" xfId="1" applyFont="1" applyFill="1" applyBorder="1"/>
    <xf numFmtId="43" fontId="0" fillId="4" borderId="0" xfId="1" applyFont="1" applyFill="1" applyBorder="1"/>
    <xf numFmtId="43" fontId="0" fillId="4" borderId="22" xfId="1" applyFont="1" applyFill="1" applyBorder="1"/>
    <xf numFmtId="166" fontId="0" fillId="4" borderId="14" xfId="2" applyNumberFormat="1" applyFont="1" applyFill="1" applyBorder="1"/>
    <xf numFmtId="166" fontId="0" fillId="4" borderId="0" xfId="2" applyNumberFormat="1" applyFont="1" applyFill="1" applyBorder="1"/>
    <xf numFmtId="166" fontId="0" fillId="4" borderId="22" xfId="2" applyNumberFormat="1" applyFont="1" applyFill="1" applyBorder="1"/>
    <xf numFmtId="0" fontId="0" fillId="4" borderId="16" xfId="0" applyFont="1" applyFill="1" applyBorder="1"/>
    <xf numFmtId="0" fontId="0" fillId="4" borderId="2" xfId="0" applyFont="1" applyFill="1" applyBorder="1"/>
    <xf numFmtId="0" fontId="0" fillId="4" borderId="23" xfId="0" applyFont="1" applyFill="1" applyBorder="1"/>
    <xf numFmtId="0" fontId="0" fillId="4" borderId="18" xfId="0" applyFont="1" applyFill="1" applyBorder="1"/>
    <xf numFmtId="0" fontId="45" fillId="13" borderId="0" xfId="19" applyFont="1" applyFill="1" applyAlignment="1"/>
    <xf numFmtId="172" fontId="26" fillId="13" borderId="0" xfId="19" applyNumberFormat="1" applyFont="1" applyFill="1" applyAlignment="1"/>
    <xf numFmtId="172" fontId="25" fillId="13" borderId="0" xfId="19" applyNumberFormat="1" applyFont="1" applyFill="1" applyAlignment="1"/>
    <xf numFmtId="172" fontId="46" fillId="13" borderId="0" xfId="18" applyNumberFormat="1" applyFont="1" applyFill="1" applyAlignment="1"/>
    <xf numFmtId="166" fontId="0" fillId="4" borderId="0" xfId="0" applyNumberFormat="1" applyFont="1" applyFill="1"/>
    <xf numFmtId="0" fontId="12" fillId="0" borderId="4" xfId="9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27" fillId="0" borderId="0" xfId="12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43" fontId="0" fillId="4" borderId="0" xfId="0" applyNumberFormat="1" applyFont="1" applyFill="1"/>
  </cellXfs>
  <cellStyles count="22">
    <cellStyle name="Bom" xfId="3" builtinId="26"/>
    <cellStyle name="dx" xfId="13"/>
    <cellStyle name="fonteplan1" xfId="16"/>
    <cellStyle name="Moeda 2" xfId="17"/>
    <cellStyle name="Moeda 3" xfId="20"/>
    <cellStyle name="Neutra" xfId="4" builtinId="28"/>
    <cellStyle name="Normal" xfId="0" builtinId="0"/>
    <cellStyle name="Normal 2" xfId="8"/>
    <cellStyle name="Normal 3" xfId="7"/>
    <cellStyle name="Normal 4" xfId="5"/>
    <cellStyle name="Normal 5" xfId="12"/>
    <cellStyle name="Normal 6" xfId="14"/>
    <cellStyle name="Normal_contaseconomicasintegradas" xfId="18"/>
    <cellStyle name="Normal_Ibge Sec XX - Tabelas" xfId="9"/>
    <cellStyle name="Normal_NovaCEI_2000_2007Formatada" xfId="19"/>
    <cellStyle name="Porcentagem" xfId="2" builtinId="5"/>
    <cellStyle name="Porcentagem 2" xfId="6"/>
    <cellStyle name="Separador de milhares_tab15_95_01" xfId="11"/>
    <cellStyle name="Vírgula" xfId="1" builtinId="3"/>
    <cellStyle name="Vírgula 2" xfId="10"/>
    <cellStyle name="Vírgula 3" xfId="15"/>
    <cellStyle name="Vírgula 4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11.xml"/><Relationship Id="rId18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calcChain" Target="calcChain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5.xml"/><Relationship Id="rId2" Type="http://schemas.openxmlformats.org/officeDocument/2006/relationships/worksheet" Target="worksheets/sheet1.xml"/><Relationship Id="rId16" Type="http://schemas.openxmlformats.org/officeDocument/2006/relationships/worksheet" Target="worksheets/sheet14.xml"/><Relationship Id="rId20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8.xml"/><Relationship Id="rId19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Séries!$O$1</c:f>
              <c:strCache>
                <c:ptCount val="1"/>
                <c:pt idx="0">
                  <c:v>Poupança nacional bruta - SCN-2000 (% do PIB)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Séries!$N$2:$N$27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Séries!$O$2:$O$27</c:f>
              <c:numCache>
                <c:formatCode>0.0%</c:formatCode>
                <c:ptCount val="26"/>
                <c:pt idx="0">
                  <c:v>0.18598082990924278</c:v>
                </c:pt>
                <c:pt idx="1">
                  <c:v>0.19858324440374295</c:v>
                </c:pt>
                <c:pt idx="2">
                  <c:v>0.20088523318254334</c:v>
                </c:pt>
                <c:pt idx="3">
                  <c:v>0.21227168360366791</c:v>
                </c:pt>
                <c:pt idx="4">
                  <c:v>0.17827831631076313</c:v>
                </c:pt>
                <c:pt idx="5">
                  <c:v>0.16401794798580055</c:v>
                </c:pt>
                <c:pt idx="6">
                  <c:v>0.16090803832544098</c:v>
                </c:pt>
                <c:pt idx="7">
                  <c:v>0.15681945353723775</c:v>
                </c:pt>
                <c:pt idx="8">
                  <c:v>0.14106821420094473</c:v>
                </c:pt>
                <c:pt idx="9">
                  <c:v>0.13960091071100972</c:v>
                </c:pt>
                <c:pt idx="10">
                  <c:v>0.13515356639884749</c:v>
                </c:pt>
                <c:pt idx="11">
                  <c:v>0.14687075908034394</c:v>
                </c:pt>
                <c:pt idx="12">
                  <c:v>0.15953528024151681</c:v>
                </c:pt>
                <c:pt idx="13">
                  <c:v>0.18474653845728753</c:v>
                </c:pt>
                <c:pt idx="14">
                  <c:v>0.17348084519072204</c:v>
                </c:pt>
                <c:pt idx="15">
                  <c:v>0.17581300936195393</c:v>
                </c:pt>
                <c:pt idx="16">
                  <c:v>0.1808244785717549</c:v>
                </c:pt>
                <c:pt idx="17">
                  <c:v>0.18778417855640805</c:v>
                </c:pt>
                <c:pt idx="18">
                  <c:v>0.15905953256440553</c:v>
                </c:pt>
                <c:pt idx="19">
                  <c:v>0.17538407629745451</c:v>
                </c:pt>
                <c:pt idx="20">
                  <c:v>0.17227704398612101</c:v>
                </c:pt>
                <c:pt idx="21">
                  <c:v>0.14636254213914537</c:v>
                </c:pt>
                <c:pt idx="22">
                  <c:v>0.13811208846785117</c:v>
                </c:pt>
                <c:pt idx="23">
                  <c:v>0.13602413513049877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AE-4A27-918C-888F1194C79B}"/>
            </c:ext>
          </c:extLst>
        </c:ser>
        <c:ser>
          <c:idx val="1"/>
          <c:order val="1"/>
          <c:tx>
            <c:strRef>
              <c:f>Séries!$P$1</c:f>
              <c:strCache>
                <c:ptCount val="1"/>
                <c:pt idx="0">
                  <c:v>Poupança nacional bruta - SCN-2010 (% do PIB)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Séries!$N$2:$N$27</c:f>
              <c:numCache>
                <c:formatCode>General</c:formatCode>
                <c:ptCount val="26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</c:numCache>
            </c:numRef>
          </c:cat>
          <c:val>
            <c:numRef>
              <c:f>Séries!$P$2:$P$27</c:f>
              <c:numCache>
                <c:formatCode>0.0%</c:formatCode>
                <c:ptCount val="26"/>
                <c:pt idx="19">
                  <c:v>0.17945110326695937</c:v>
                </c:pt>
                <c:pt idx="20">
                  <c:v>0.18553850665614741</c:v>
                </c:pt>
                <c:pt idx="21">
                  <c:v>0.18036749385966222</c:v>
                </c:pt>
                <c:pt idx="22">
                  <c:v>0.18322694156111879</c:v>
                </c:pt>
                <c:pt idx="23">
                  <c:v>0.16004976332490239</c:v>
                </c:pt>
                <c:pt idx="24">
                  <c:v>0.14416414234434882</c:v>
                </c:pt>
                <c:pt idx="25">
                  <c:v>0.13945143182551176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AE-4A27-918C-888F1194C7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12297808"/>
        <c:axId val="1"/>
      </c:lineChart>
      <c:catAx>
        <c:axId val="31229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3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pt-BR"/>
          </a:p>
        </c:txPr>
        <c:crossAx val="3122978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400"/>
          </a:pPr>
          <a:endParaRPr lang="pt-BR"/>
        </a:p>
      </c:txPr>
    </c:legend>
    <c:plotVisOnly val="1"/>
    <c:dispBlanksAs val="gap"/>
    <c:showDLblsOverMax val="0"/>
  </c:chart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Graf.2.10!$F$38:$F$40</c:f>
              <c:strCache>
                <c:ptCount val="3"/>
                <c:pt idx="0">
                  <c:v>Renda Disponível Ajustada das Famílias</c:v>
                </c:pt>
                <c:pt idx="1">
                  <c:v>Consumo das Famílias</c:v>
                </c:pt>
                <c:pt idx="2">
                  <c:v>Poupança das Famílias</c:v>
                </c:pt>
              </c:strCache>
            </c:strRef>
          </c:cat>
          <c:val>
            <c:numRef>
              <c:f>Graf.2.10!$L$38:$L$40</c:f>
              <c:numCache>
                <c:formatCode>0.0%</c:formatCode>
                <c:ptCount val="3"/>
                <c:pt idx="0">
                  <c:v>0.17878747044376272</c:v>
                </c:pt>
                <c:pt idx="1">
                  <c:v>0.15059815699704865</c:v>
                </c:pt>
                <c:pt idx="2">
                  <c:v>0.53948849585167247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A-4CBC-981D-D7B68867D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832632"/>
        <c:axId val="467832960"/>
      </c:barChart>
      <c:catAx>
        <c:axId val="46783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+mn-cs"/>
              </a:defRPr>
            </a:pPr>
            <a:endParaRPr lang="pt-BR"/>
          </a:p>
        </c:txPr>
        <c:crossAx val="467832960"/>
        <c:crosses val="autoZero"/>
        <c:auto val="1"/>
        <c:lblAlgn val="ctr"/>
        <c:lblOffset val="100"/>
        <c:noMultiLvlLbl val="0"/>
      </c:catAx>
      <c:valAx>
        <c:axId val="467832960"/>
        <c:scaling>
          <c:orientation val="minMax"/>
          <c:max val="0.55000000000000004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+mn-cs"/>
              </a:defRPr>
            </a:pPr>
            <a:endParaRPr lang="pt-BR"/>
          </a:p>
        </c:txPr>
        <c:crossAx val="4678326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Cambria" panose="020405030504060302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79436066454"/>
          <c:y val="9.66677861949721E-2"/>
          <c:w val="0.82638279232592504"/>
          <c:h val="0.71181052605391204"/>
        </c:manualLayout>
      </c:layout>
      <c:lineChart>
        <c:grouping val="standard"/>
        <c:varyColors val="0"/>
        <c:ser>
          <c:idx val="0"/>
          <c:order val="0"/>
          <c:spPr>
            <a:ln w="28575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'Graf.2.11-12'!$B$1:$K$1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'Graf.2.11-12'!$B$1:$K$1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1-43C3-AE98-3142A291490A}"/>
            </c:ext>
          </c:extLst>
        </c:ser>
        <c:ser>
          <c:idx val="1"/>
          <c:order val="1"/>
          <c:marker>
            <c:symbol val="none"/>
          </c:marker>
          <c:cat>
            <c:numRef>
              <c:f>'Graf.2.11-12'!$B$1:$K$1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'Graf.2.11-12'!$B$2:$K$2</c:f>
              <c:numCache>
                <c:formatCode>General</c:formatCode>
                <c:ptCount val="10"/>
                <c:pt idx="0">
                  <c:v>5.8629469475272908E-2</c:v>
                </c:pt>
                <c:pt idx="1">
                  <c:v>7.4374886637473117E-2</c:v>
                </c:pt>
                <c:pt idx="2">
                  <c:v>7.2519632491169231E-2</c:v>
                </c:pt>
                <c:pt idx="3">
                  <c:v>7.2818060443976748E-2</c:v>
                </c:pt>
                <c:pt idx="4">
                  <c:v>7.1256269808654724E-2</c:v>
                </c:pt>
                <c:pt idx="5">
                  <c:v>0.10515688278783704</c:v>
                </c:pt>
                <c:pt idx="6">
                  <c:v>9.3996954926642992E-2</c:v>
                </c:pt>
                <c:pt idx="7">
                  <c:v>0.10647188678806845</c:v>
                </c:pt>
                <c:pt idx="8">
                  <c:v>0.10711357611929019</c:v>
                </c:pt>
                <c:pt idx="9">
                  <c:v>9.9829300984747474E-2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1-43C3-AE98-3142A2914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460415568"/>
        <c:axId val="-460412816"/>
      </c:lineChart>
      <c:catAx>
        <c:axId val="-46041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460412816"/>
        <c:crosses val="autoZero"/>
        <c:auto val="1"/>
        <c:lblAlgn val="ctr"/>
        <c:lblOffset val="100"/>
        <c:noMultiLvlLbl val="0"/>
      </c:catAx>
      <c:valAx>
        <c:axId val="-460412816"/>
        <c:scaling>
          <c:orientation val="minMax"/>
          <c:max val="0.11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/>
                  <a:t>Proporção da Renda</a:t>
                </a:r>
                <a:r>
                  <a:rPr lang="pt-BR" sz="1200" baseline="0"/>
                  <a:t> Disponível Bruta das Famílias</a:t>
                </a:r>
                <a:endParaRPr lang="pt-BR" sz="1200"/>
              </a:p>
            </c:rich>
          </c:tx>
          <c:layout>
            <c:manualLayout>
              <c:xMode val="edge"/>
              <c:yMode val="edge"/>
              <c:x val="9.3078001858112307E-3"/>
              <c:y val="7.6159022776181404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46041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'Graf.2.11-12'!$AE$5</c:f>
              <c:strCache>
                <c:ptCount val="1"/>
                <c:pt idx="0">
                  <c:v>Proporção da Renda Disponível Bruta das Famílias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'Graf.2.11-12'!$AD$6:$AD$14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'Graf.2.11-12'!$AE$6:$AE$15</c:f>
              <c:numCache>
                <c:formatCode>0.00%</c:formatCode>
                <c:ptCount val="10"/>
                <c:pt idx="0">
                  <c:v>6.6558747605962199E-2</c:v>
                </c:pt>
                <c:pt idx="1">
                  <c:v>6.8791472814803939E-2</c:v>
                </c:pt>
                <c:pt idx="2">
                  <c:v>6.6525296852591273E-2</c:v>
                </c:pt>
                <c:pt idx="3">
                  <c:v>6.6775029632481095E-2</c:v>
                </c:pt>
                <c:pt idx="4">
                  <c:v>6.4708370769213069E-2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C-4C53-AE2B-1474B3D45DB0}"/>
            </c:ext>
          </c:extLst>
        </c:ser>
        <c:ser>
          <c:idx val="2"/>
          <c:order val="2"/>
          <c:tx>
            <c:strRef>
              <c:f>'Graf.2.11-12'!$AF$5</c:f>
              <c:strCache>
                <c:ptCount val="1"/>
                <c:pt idx="0">
                  <c:v>Proporção da Renda Disponível Bruta das Famílias Nova Metodologia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'Graf.2.11-12'!$AD$6:$AD$14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'Graf.2.11-12'!$AF$6:$AF$15</c:f>
              <c:numCache>
                <c:formatCode>0.00%</c:formatCode>
                <c:ptCount val="10"/>
                <c:pt idx="5">
                  <c:v>0.10744444292866595</c:v>
                </c:pt>
                <c:pt idx="6">
                  <c:v>9.5368263507979487E-2</c:v>
                </c:pt>
                <c:pt idx="7">
                  <c:v>0.10870700582339754</c:v>
                </c:pt>
                <c:pt idx="8">
                  <c:v>0.10859009197795413</c:v>
                </c:pt>
                <c:pt idx="9">
                  <c:v>0.10114159772378178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C-4C53-AE2B-1474B3D45DB0}"/>
            </c:ext>
          </c:extLst>
        </c:ser>
        <c:ser>
          <c:idx val="3"/>
          <c:order val="3"/>
          <c:tx>
            <c:strRef>
              <c:f>'Graf.2.11-12'!$AG$5</c:f>
              <c:strCache>
                <c:ptCount val="1"/>
                <c:pt idx="0">
                  <c:v>Proporção da Renda Disponível Bruta das Famílias: ajustada por var. na partic em fundos de pensão, FGTS e PIS/Pasep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217433071200133E-2"/>
                  <c:y val="2.505978378423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3C-4C53-AE2B-1474B3D45DB0}"/>
                </c:ext>
              </c:extLst>
            </c:dLbl>
            <c:dLbl>
              <c:idx val="1"/>
              <c:layout>
                <c:manualLayout>
                  <c:x val="-3.2217433071200119E-2"/>
                  <c:y val="2.5059783784239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3C-4C53-AE2B-1474B3D45DB0}"/>
                </c:ext>
              </c:extLst>
            </c:dLbl>
            <c:dLbl>
              <c:idx val="2"/>
              <c:layout>
                <c:manualLayout>
                  <c:x val="-3.0928735748352115E-2"/>
                  <c:y val="2.8885704972673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3C-4C53-AE2B-1474B3D45DB0}"/>
                </c:ext>
              </c:extLst>
            </c:dLbl>
            <c:dLbl>
              <c:idx val="3"/>
              <c:layout>
                <c:manualLayout>
                  <c:x val="-3.2217433071200119E-2"/>
                  <c:y val="3.0798665566889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3C-4C53-AE2B-1474B3D45DB0}"/>
                </c:ext>
              </c:extLst>
            </c:dLbl>
            <c:dLbl>
              <c:idx val="4"/>
              <c:layout>
                <c:manualLayout>
                  <c:x val="-2.5773946456960097E-2"/>
                  <c:y val="2.8885704972673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C-4C53-AE2B-1474B3D45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'Graf.2.11-12'!$AD$6:$AD$14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'Graf.2.11-12'!$AG$6:$AG$15</c:f>
              <c:numCache>
                <c:formatCode>0.00%</c:formatCode>
                <c:ptCount val="10"/>
                <c:pt idx="0">
                  <c:v>6.5063876729438516E-2</c:v>
                </c:pt>
                <c:pt idx="1">
                  <c:v>6.7153253932928633E-2</c:v>
                </c:pt>
                <c:pt idx="2">
                  <c:v>6.5228438217459175E-2</c:v>
                </c:pt>
                <c:pt idx="3">
                  <c:v>6.5240423930492286E-2</c:v>
                </c:pt>
                <c:pt idx="4">
                  <c:v>6.360835548281972E-2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3C-4C53-AE2B-1474B3D45DB0}"/>
            </c:ext>
          </c:extLst>
        </c:ser>
        <c:ser>
          <c:idx val="4"/>
          <c:order val="4"/>
          <c:tx>
            <c:strRef>
              <c:f>'Graf.2.11-12'!$AH$5</c:f>
              <c:strCache>
                <c:ptCount val="1"/>
                <c:pt idx="0">
                  <c:v>Proporção da Renda Disponível Bruta das Famílias Nova Metodologia: ajustada por var. na partic em fundos de pensão, FGTS e PIS/Pasep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5.1547892913920292E-2"/>
                  <c:y val="2.5059783784239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3C-4C53-AE2B-1474B3D45DB0}"/>
                </c:ext>
              </c:extLst>
            </c:dLbl>
            <c:dLbl>
              <c:idx val="6"/>
              <c:layout>
                <c:manualLayout>
                  <c:x val="-2.8351341102656108E-2"/>
                  <c:y val="2.8885704972673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3C-4C53-AE2B-1474B3D45DB0}"/>
                </c:ext>
              </c:extLst>
            </c:dLbl>
            <c:dLbl>
              <c:idx val="7"/>
              <c:layout>
                <c:manualLayout>
                  <c:x val="-1.2886973228480049E-2"/>
                  <c:y val="5.3754192697491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3C-4C53-AE2B-1474B3D45DB0}"/>
                </c:ext>
              </c:extLst>
            </c:dLbl>
            <c:dLbl>
              <c:idx val="8"/>
              <c:layout>
                <c:manualLayout>
                  <c:x val="-4.7681800945376274E-2"/>
                  <c:y val="2.6972744378456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3C-4C53-AE2B-1474B3D45DB0}"/>
                </c:ext>
              </c:extLst>
            </c:dLbl>
            <c:dLbl>
              <c:idx val="9"/>
              <c:layout>
                <c:manualLayout>
                  <c:x val="-5.0259195591072378E-2"/>
                  <c:y val="2.3146823190022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3C-4C53-AE2B-1474B3D45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'Graf.2.11-12'!$AD$6:$AD$14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'Graf.2.11-12'!$AH$6:$AH$15</c:f>
              <c:numCache>
                <c:formatCode>0.00%</c:formatCode>
                <c:ptCount val="10"/>
                <c:pt idx="5">
                  <c:v>0.10515688278783704</c:v>
                </c:pt>
                <c:pt idx="6">
                  <c:v>9.3996954926642992E-2</c:v>
                </c:pt>
                <c:pt idx="7">
                  <c:v>0.10647188678806845</c:v>
                </c:pt>
                <c:pt idx="8">
                  <c:v>0.10711357611929019</c:v>
                </c:pt>
                <c:pt idx="9">
                  <c:v>9.9829300984747474E-2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A3C-4C53-AE2B-1474B3D45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1884608"/>
        <c:axId val="64189084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'Graf.2.11-12'!$AD$5</c15:sqref>
                        </c15:formulaRef>
                      </c:ext>
                    </c:extLst>
                    <c:strCache>
                      <c:ptCount val="1"/>
                      <c:pt idx="0">
                        <c:v>ANO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600" b="0" i="0" u="none" strike="noStrike" kern="1200" baseline="0">
                          <a:solidFill>
                            <a:schemeClr val="tx1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pt-BR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'Graf.2.11-12'!$AD$6:$AD$14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'Graf.2.11-12'!$AD$6:$AD$15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E-7A3C-4C53-AE2B-1474B3D45DB0}"/>
                  </c:ext>
                </c:extLst>
              </c15:ser>
            </c15:filteredLineSeries>
          </c:ext>
        </c:extLst>
      </c:lineChart>
      <c:catAx>
        <c:axId val="641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41890840"/>
        <c:crosses val="autoZero"/>
        <c:auto val="1"/>
        <c:lblAlgn val="ctr"/>
        <c:lblOffset val="100"/>
        <c:noMultiLvlLbl val="0"/>
      </c:catAx>
      <c:valAx>
        <c:axId val="641890840"/>
        <c:scaling>
          <c:orientation val="minMax"/>
          <c:max val="0.11000000000000001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4188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2"/>
          <c:tx>
            <c:strRef>
              <c:f>'Graf.2.11-12'!$AR$59</c:f>
              <c:strCache>
                <c:ptCount val="1"/>
                <c:pt idx="0">
                  <c:v>Proporção da Poupança Bruta das Famílias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'Graf.2.11-12'!$AO$60:$AO$69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'Graf.2.11-12'!$AR$60:$AR$69</c:f>
              <c:numCache>
                <c:formatCode>0.00%</c:formatCode>
                <c:ptCount val="10"/>
                <c:pt idx="0">
                  <c:v>0.34519031557454988</c:v>
                </c:pt>
                <c:pt idx="1">
                  <c:v>0.3546257425052694</c:v>
                </c:pt>
                <c:pt idx="2">
                  <c:v>0.2988607188703466</c:v>
                </c:pt>
                <c:pt idx="3">
                  <c:v>0.352262119387457</c:v>
                </c:pt>
                <c:pt idx="4">
                  <c:v>0.26725392216889521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C3-4447-B11A-1031CADBA546}"/>
            </c:ext>
          </c:extLst>
        </c:ser>
        <c:ser>
          <c:idx val="4"/>
          <c:order val="3"/>
          <c:tx>
            <c:strRef>
              <c:f>'Graf.2.11-12'!$AS$59</c:f>
              <c:strCache>
                <c:ptCount val="1"/>
                <c:pt idx="0">
                  <c:v>Proporção da Poupança Bruta das Famílias Nova Metodologia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'Graf.2.11-12'!$AO$60:$AO$69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'Graf.2.11-12'!$AS$60:$AS$69</c:f>
              <c:numCache>
                <c:formatCode>0.00%</c:formatCode>
                <c:ptCount val="10"/>
                <c:pt idx="5">
                  <c:v>0.20246541989065814</c:v>
                </c:pt>
                <c:pt idx="6">
                  <c:v>0.13905745120303514</c:v>
                </c:pt>
                <c:pt idx="7">
                  <c:v>0.19311151592045303</c:v>
                </c:pt>
                <c:pt idx="8">
                  <c:v>0.12694143279555947</c:v>
                </c:pt>
                <c:pt idx="9">
                  <c:v>0.12997032640949555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C3-4447-B11A-1031CADBA54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641884608"/>
        <c:axId val="641890840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'Graf.2.11-12'!$AP$59</c15:sqref>
                        </c15:formulaRef>
                      </c:ext>
                    </c:extLst>
                    <c:strCache>
                      <c:ptCount val="1"/>
                      <c:pt idx="0">
                        <c:v>Proporção da Renda Disponível Bruta das Famílias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600" b="0" i="0" u="none" strike="noStrike" kern="1200" baseline="0">
                          <a:solidFill>
                            <a:schemeClr val="tx1">
                              <a:lumMod val="95000"/>
                              <a:lumOff val="5000"/>
                            </a:schemeClr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pt-BR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'Graf.2.11-12'!$AO$60:$AO$69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'Graf.2.11-12'!$AP$60:$AP$69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0">
                        <c:v>2.2975435090348904E-2</c:v>
                      </c:pt>
                      <c:pt idx="1">
                        <c:v>2.4395227124980903E-2</c:v>
                      </c:pt>
                      <c:pt idx="2">
                        <c:v>1.9881798040428635E-2</c:v>
                      </c:pt>
                      <c:pt idx="3">
                        <c:v>2.3522313460498035E-2</c:v>
                      </c:pt>
                      <c:pt idx="4">
                        <c:v>1.7293565885231284E-2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1C3-4447-B11A-1031CADBA546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'Graf.2.11-12'!$AQ$59</c15:sqref>
                        </c15:formulaRef>
                      </c:ext>
                    </c:extLst>
                    <c:strCache>
                      <c:ptCount val="1"/>
                      <c:pt idx="0">
                        <c:v>Proporção da Renda Disponível Bruta das Famílias Nova Metodologia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600" b="0" i="0" u="none" strike="noStrike" kern="1200" baseline="0">
                          <a:solidFill>
                            <a:schemeClr val="tx1">
                              <a:lumMod val="95000"/>
                              <a:lumOff val="5000"/>
                            </a:schemeClr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endParaRPr lang="pt-BR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'Graf.2.11-12'!$AO$60:$AO$69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2005</c:v>
                      </c:pt>
                      <c:pt idx="1">
                        <c:v>2006</c:v>
                      </c:pt>
                      <c:pt idx="2">
                        <c:v>2007</c:v>
                      </c:pt>
                      <c:pt idx="3">
                        <c:v>2008</c:v>
                      </c:pt>
                      <c:pt idx="4">
                        <c:v>2009</c:v>
                      </c:pt>
                      <c:pt idx="5">
                        <c:v>2010</c:v>
                      </c:pt>
                      <c:pt idx="6">
                        <c:v>2011</c:v>
                      </c:pt>
                      <c:pt idx="7">
                        <c:v>2012</c:v>
                      </c:pt>
                      <c:pt idx="8">
                        <c:v>2013</c:v>
                      </c:pt>
                      <c:pt idx="9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'Graf.2.11-12'!$AQ$60:$AQ$69</c15:sqref>
                        </c15:formulaRef>
                      </c:ext>
                    </c:extLst>
                    <c:numCache>
                      <c:formatCode>0.00%</c:formatCode>
                      <c:ptCount val="10"/>
                      <c:pt idx="5">
                        <c:v>2.1753784252470206E-2</c:v>
                      </c:pt>
                      <c:pt idx="6">
                        <c:v>1.4588861760539905E-2</c:v>
                      </c:pt>
                      <c:pt idx="7">
                        <c:v>2.0992574685729813E-2</c:v>
                      </c:pt>
                      <c:pt idx="8">
                        <c:v>1.3784581863083087E-2</c:v>
                      </c:pt>
                      <c:pt idx="9">
                        <c:v>1.314540646973781E-2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C3-4447-B11A-1031CADBA546}"/>
                  </c:ext>
                </c:extLst>
              </c15:ser>
            </c15:filteredLineSeries>
          </c:ext>
        </c:extLst>
      </c:lineChart>
      <c:catAx>
        <c:axId val="64188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41890840"/>
        <c:crosses val="autoZero"/>
        <c:auto val="1"/>
        <c:lblAlgn val="ctr"/>
        <c:lblOffset val="100"/>
        <c:noMultiLvlLbl val="0"/>
      </c:catAx>
      <c:valAx>
        <c:axId val="641890840"/>
        <c:scaling>
          <c:orientation val="minMax"/>
          <c:max val="0.4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4188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0C-4E3B-987F-AB365C33B690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00C-4E3B-987F-AB365C33B690}"/>
              </c:ext>
            </c:extLst>
          </c:dPt>
          <c:dLbls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0C-4E3B-987F-AB365C33B690}"/>
                </c:ext>
              </c:extLst>
            </c:dLbl>
            <c:dLbl>
              <c:idx val="2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C-4E3B-987F-AB365C33B6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'Graf.2.13-14'!$A$51:$A$87</c:f>
              <c:strCache>
                <c:ptCount val="37"/>
                <c:pt idx="0">
                  <c:v>China</c:v>
                </c:pt>
                <c:pt idx="1">
                  <c:v>Suíca</c:v>
                </c:pt>
                <c:pt idx="2">
                  <c:v>Suécia</c:v>
                </c:pt>
                <c:pt idx="3">
                  <c:v>Chile</c:v>
                </c:pt>
                <c:pt idx="4">
                  <c:v>Bélgica</c:v>
                </c:pt>
                <c:pt idx="5">
                  <c:v>Austria</c:v>
                </c:pt>
                <c:pt idx="6">
                  <c:v>França</c:v>
                </c:pt>
                <c:pt idx="7">
                  <c:v>Brasil (SCN-2010)</c:v>
                </c:pt>
                <c:pt idx="8">
                  <c:v>Alemanhã</c:v>
                </c:pt>
                <c:pt idx="9">
                  <c:v>Irlanda</c:v>
                </c:pt>
                <c:pt idx="10">
                  <c:v>República Checa</c:v>
                </c:pt>
                <c:pt idx="11">
                  <c:v>México</c:v>
                </c:pt>
                <c:pt idx="12">
                  <c:v>Área do Euro</c:v>
                </c:pt>
                <c:pt idx="13">
                  <c:v>Austrália</c:v>
                </c:pt>
                <c:pt idx="14">
                  <c:v>Eslovênia</c:v>
                </c:pt>
                <c:pt idx="15">
                  <c:v>Espanha</c:v>
                </c:pt>
                <c:pt idx="16">
                  <c:v>Estônia</c:v>
                </c:pt>
                <c:pt idx="17">
                  <c:v>Holanda</c:v>
                </c:pt>
                <c:pt idx="18">
                  <c:v>Itália</c:v>
                </c:pt>
                <c:pt idx="19">
                  <c:v>União Européia</c:v>
                </c:pt>
                <c:pt idx="20">
                  <c:v>Brasil (SCN-2000)</c:v>
                </c:pt>
                <c:pt idx="21">
                  <c:v>EUA</c:v>
                </c:pt>
                <c:pt idx="22">
                  <c:v>Latvia</c:v>
                </c:pt>
                <c:pt idx="23">
                  <c:v>Noruega</c:v>
                </c:pt>
                <c:pt idx="24">
                  <c:v>Coréia do Sul</c:v>
                </c:pt>
                <c:pt idx="25">
                  <c:v>Canadá</c:v>
                </c:pt>
                <c:pt idx="26">
                  <c:v>Japão</c:v>
                </c:pt>
                <c:pt idx="27">
                  <c:v>Reino Unido</c:v>
                </c:pt>
                <c:pt idx="28">
                  <c:v>Hungria</c:v>
                </c:pt>
                <c:pt idx="29">
                  <c:v>Finlandia</c:v>
                </c:pt>
                <c:pt idx="30">
                  <c:v>Polonia</c:v>
                </c:pt>
                <c:pt idx="31">
                  <c:v>Portugal</c:v>
                </c:pt>
                <c:pt idx="32">
                  <c:v>República Eslovaca</c:v>
                </c:pt>
                <c:pt idx="33">
                  <c:v>Nova Zelândia</c:v>
                </c:pt>
                <c:pt idx="34">
                  <c:v>Dinamarca</c:v>
                </c:pt>
                <c:pt idx="35">
                  <c:v>África do Sul</c:v>
                </c:pt>
                <c:pt idx="36">
                  <c:v>Grécia</c:v>
                </c:pt>
              </c:strCache>
            </c:strRef>
          </c:cat>
          <c:val>
            <c:numRef>
              <c:f>'Graf.2.13-14'!$B$51:$B$87</c:f>
              <c:numCache>
                <c:formatCode>0.0%</c:formatCode>
                <c:ptCount val="37"/>
                <c:pt idx="0">
                  <c:v>0.378367337042948</c:v>
                </c:pt>
                <c:pt idx="1">
                  <c:v>0.17052172017304501</c:v>
                </c:pt>
                <c:pt idx="2">
                  <c:v>0.123066915917453</c:v>
                </c:pt>
                <c:pt idx="3">
                  <c:v>0.12108330721716901</c:v>
                </c:pt>
                <c:pt idx="4">
                  <c:v>0.11317442227965699</c:v>
                </c:pt>
                <c:pt idx="5">
                  <c:v>0.112615794466084</c:v>
                </c:pt>
                <c:pt idx="6" formatCode="General">
                  <c:v>0.108173476328177</c:v>
                </c:pt>
                <c:pt idx="7">
                  <c:v>0.10498546039180173</c:v>
                </c:pt>
                <c:pt idx="8">
                  <c:v>9.9520777971080998E-2</c:v>
                </c:pt>
                <c:pt idx="9">
                  <c:v>9.5714563877423497E-2</c:v>
                </c:pt>
                <c:pt idx="10">
                  <c:v>8.5076928067534099E-2</c:v>
                </c:pt>
                <c:pt idx="11">
                  <c:v>8.3750551629184697E-2</c:v>
                </c:pt>
                <c:pt idx="12">
                  <c:v>8.0400023666120007E-2</c:v>
                </c:pt>
                <c:pt idx="13">
                  <c:v>7.9124721432413697E-2</c:v>
                </c:pt>
                <c:pt idx="14">
                  <c:v>7.7206271167844898E-2</c:v>
                </c:pt>
                <c:pt idx="15">
                  <c:v>7.2950055208344494E-2</c:v>
                </c:pt>
                <c:pt idx="16">
                  <c:v>7.1854373824653706E-2</c:v>
                </c:pt>
                <c:pt idx="17">
                  <c:v>7.1169198773425993E-2</c:v>
                </c:pt>
                <c:pt idx="18">
                  <c:v>7.0533471586791699E-2</c:v>
                </c:pt>
                <c:pt idx="19">
                  <c:v>6.9020523387741395E-2</c:v>
                </c:pt>
                <c:pt idx="20">
                  <c:v>6.4708370769213069E-2</c:v>
                </c:pt>
                <c:pt idx="21">
                  <c:v>6.3476461072817195E-2</c:v>
                </c:pt>
                <c:pt idx="22">
                  <c:v>5.88407887154462E-2</c:v>
                </c:pt>
                <c:pt idx="23">
                  <c:v>5.1457549393958996E-2</c:v>
                </c:pt>
                <c:pt idx="24">
                  <c:v>4.8328382864418602E-2</c:v>
                </c:pt>
                <c:pt idx="25">
                  <c:v>4.6596862687051904E-2</c:v>
                </c:pt>
                <c:pt idx="26">
                  <c:v>3.9986802504305301E-2</c:v>
                </c:pt>
                <c:pt idx="27">
                  <c:v>3.8159048215403904E-2</c:v>
                </c:pt>
                <c:pt idx="28">
                  <c:v>3.3938962502022801E-2</c:v>
                </c:pt>
                <c:pt idx="29">
                  <c:v>3.3812307192726099E-2</c:v>
                </c:pt>
                <c:pt idx="30">
                  <c:v>2.8207202839869702E-2</c:v>
                </c:pt>
                <c:pt idx="31">
                  <c:v>2.72672744040106E-2</c:v>
                </c:pt>
                <c:pt idx="32">
                  <c:v>2.33287719831737E-2</c:v>
                </c:pt>
                <c:pt idx="33">
                  <c:v>1.42766309185706E-2</c:v>
                </c:pt>
                <c:pt idx="34">
                  <c:v>6.5682460998063999E-3</c:v>
                </c:pt>
                <c:pt idx="35">
                  <c:v>-5.3051062578987392E-3</c:v>
                </c:pt>
                <c:pt idx="36">
                  <c:v>-1.1252221893240499E-2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0C-4E3B-987F-AB365C33B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808000"/>
        <c:axId val="495812592"/>
      </c:barChart>
      <c:catAx>
        <c:axId val="49580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95812592"/>
        <c:crosses val="autoZero"/>
        <c:auto val="1"/>
        <c:lblAlgn val="ctr"/>
        <c:lblOffset val="100"/>
        <c:noMultiLvlLbl val="0"/>
      </c:catAx>
      <c:valAx>
        <c:axId val="495812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9580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F0-4708-BE4B-12C7EA774326}"/>
              </c:ext>
            </c:extLst>
          </c:dPt>
          <c:dLbls>
            <c:dLbl>
              <c:idx val="3"/>
              <c:layout>
                <c:manualLayout>
                  <c:x val="1.7777777777777778E-2"/>
                  <c:y val="-3.081070485188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0-4708-BE4B-12C7EA7743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'Graf.2.13-14'!$R$51:$R$87</c:f>
              <c:strCache>
                <c:ptCount val="37"/>
                <c:pt idx="0">
                  <c:v>China</c:v>
                </c:pt>
                <c:pt idx="1">
                  <c:v>Suíca</c:v>
                </c:pt>
                <c:pt idx="2">
                  <c:v>Suécia</c:v>
                </c:pt>
                <c:pt idx="3">
                  <c:v>Brasil (SCN-2010)</c:v>
                </c:pt>
                <c:pt idx="4">
                  <c:v>Alemanhã</c:v>
                </c:pt>
                <c:pt idx="5">
                  <c:v>Chile</c:v>
                </c:pt>
                <c:pt idx="6">
                  <c:v>França</c:v>
                </c:pt>
                <c:pt idx="7">
                  <c:v>Noruega</c:v>
                </c:pt>
                <c:pt idx="8">
                  <c:v>Austrália</c:v>
                </c:pt>
                <c:pt idx="9">
                  <c:v>Coréia do Sul</c:v>
                </c:pt>
                <c:pt idx="10">
                  <c:v>Austria</c:v>
                </c:pt>
                <c:pt idx="11">
                  <c:v>República Checa</c:v>
                </c:pt>
                <c:pt idx="12">
                  <c:v>México</c:v>
                </c:pt>
                <c:pt idx="13">
                  <c:v>Holanda</c:v>
                </c:pt>
                <c:pt idx="14">
                  <c:v>Irlanda</c:v>
                </c:pt>
                <c:pt idx="15">
                  <c:v>Área do Euro</c:v>
                </c:pt>
                <c:pt idx="16">
                  <c:v>EUA</c:v>
                </c:pt>
                <c:pt idx="17">
                  <c:v>Hungria</c:v>
                </c:pt>
                <c:pt idx="18">
                  <c:v>Eslovênia</c:v>
                </c:pt>
                <c:pt idx="19">
                  <c:v>Estônia</c:v>
                </c:pt>
                <c:pt idx="20">
                  <c:v>Bélgica</c:v>
                </c:pt>
                <c:pt idx="21">
                  <c:v>União Européia</c:v>
                </c:pt>
                <c:pt idx="22">
                  <c:v>Canadá</c:v>
                </c:pt>
                <c:pt idx="23">
                  <c:v>Russia</c:v>
                </c:pt>
                <c:pt idx="24">
                  <c:v>Itália</c:v>
                </c:pt>
                <c:pt idx="25">
                  <c:v>Espanha</c:v>
                </c:pt>
                <c:pt idx="26">
                  <c:v>República Eslovaca</c:v>
                </c:pt>
                <c:pt idx="27">
                  <c:v>Reino Unido</c:v>
                </c:pt>
                <c:pt idx="28">
                  <c:v>Finlandia</c:v>
                </c:pt>
                <c:pt idx="29">
                  <c:v>Japão</c:v>
                </c:pt>
                <c:pt idx="30">
                  <c:v>Polonia</c:v>
                </c:pt>
                <c:pt idx="31">
                  <c:v>Nova Zelândia</c:v>
                </c:pt>
                <c:pt idx="32">
                  <c:v>Dinamarca</c:v>
                </c:pt>
                <c:pt idx="33">
                  <c:v>África do Sul</c:v>
                </c:pt>
                <c:pt idx="34">
                  <c:v>Portugal</c:v>
                </c:pt>
                <c:pt idx="35">
                  <c:v>Latvia</c:v>
                </c:pt>
                <c:pt idx="36">
                  <c:v>Grécia</c:v>
                </c:pt>
              </c:strCache>
            </c:strRef>
          </c:cat>
          <c:val>
            <c:numRef>
              <c:f>'Graf.2.13-14'!$S$51:$S$87</c:f>
              <c:numCache>
                <c:formatCode>0.0%</c:formatCode>
                <c:ptCount val="37"/>
                <c:pt idx="0">
                  <c:v>0.37986749301909906</c:v>
                </c:pt>
                <c:pt idx="1">
                  <c:v>0.200913595006012</c:v>
                </c:pt>
                <c:pt idx="2">
                  <c:v>0.15866496625031801</c:v>
                </c:pt>
                <c:pt idx="3">
                  <c:v>0.10114159772378178</c:v>
                </c:pt>
                <c:pt idx="4">
                  <c:v>9.3846370693192599E-2</c:v>
                </c:pt>
                <c:pt idx="5">
                  <c:v>8.8705001707942099E-2</c:v>
                </c:pt>
                <c:pt idx="6">
                  <c:v>8.7454763848037298E-2</c:v>
                </c:pt>
                <c:pt idx="7">
                  <c:v>8.2305499627530102E-2</c:v>
                </c:pt>
                <c:pt idx="8">
                  <c:v>8.0087942857257802E-2</c:v>
                </c:pt>
                <c:pt idx="9">
                  <c:v>7.1801346320989709E-2</c:v>
                </c:pt>
                <c:pt idx="10">
                  <c:v>6.9825679273868901E-2</c:v>
                </c:pt>
                <c:pt idx="11">
                  <c:v>6.5883123505574098E-2</c:v>
                </c:pt>
                <c:pt idx="12">
                  <c:v>6.388134628357639E-2</c:v>
                </c:pt>
                <c:pt idx="13">
                  <c:v>6.2509479751251304E-2</c:v>
                </c:pt>
                <c:pt idx="14">
                  <c:v>6.0846989251558001E-2</c:v>
                </c:pt>
                <c:pt idx="15">
                  <c:v>5.8847098236412501E-2</c:v>
                </c:pt>
                <c:pt idx="16">
                  <c:v>5.7669145205259696E-2</c:v>
                </c:pt>
                <c:pt idx="17">
                  <c:v>5.7008315097047201E-2</c:v>
                </c:pt>
                <c:pt idx="18">
                  <c:v>5.3710227781534406E-2</c:v>
                </c:pt>
                <c:pt idx="19">
                  <c:v>4.8416659617065705E-2</c:v>
                </c:pt>
                <c:pt idx="20">
                  <c:v>4.60582309047365E-2</c:v>
                </c:pt>
                <c:pt idx="21">
                  <c:v>4.1435817576345998E-2</c:v>
                </c:pt>
                <c:pt idx="22">
                  <c:v>3.9788529887207498E-2</c:v>
                </c:pt>
                <c:pt idx="23">
                  <c:v>3.9096406246148498E-2</c:v>
                </c:pt>
                <c:pt idx="24">
                  <c:v>3.8569969508675299E-2</c:v>
                </c:pt>
                <c:pt idx="25">
                  <c:v>3.1820834108423603E-2</c:v>
                </c:pt>
                <c:pt idx="26">
                  <c:v>1.4415580184046499E-2</c:v>
                </c:pt>
                <c:pt idx="27">
                  <c:v>5.0742891747656508E-3</c:v>
                </c:pt>
                <c:pt idx="28">
                  <c:v>-1.4100022031284401E-3</c:v>
                </c:pt>
                <c:pt idx="29">
                  <c:v>-3.9103725223575301E-3</c:v>
                </c:pt>
                <c:pt idx="30">
                  <c:v>-5.4450617195599006E-3</c:v>
                </c:pt>
                <c:pt idx="31">
                  <c:v>-1.0452208011498799E-2</c:v>
                </c:pt>
                <c:pt idx="32">
                  <c:v>-1.7878312203492699E-2</c:v>
                </c:pt>
                <c:pt idx="33">
                  <c:v>-2.4037778030523801E-2</c:v>
                </c:pt>
                <c:pt idx="34">
                  <c:v>-3.3303504041856898E-2</c:v>
                </c:pt>
                <c:pt idx="35">
                  <c:v>-0.14728710100721101</c:v>
                </c:pt>
                <c:pt idx="36">
                  <c:v>-0.153274281487391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0-4708-BE4B-12C7EA774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5808000"/>
        <c:axId val="495812592"/>
      </c:barChart>
      <c:catAx>
        <c:axId val="495808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95812592"/>
        <c:crosses val="autoZero"/>
        <c:auto val="1"/>
        <c:lblAlgn val="ctr"/>
        <c:lblOffset val="100"/>
        <c:noMultiLvlLbl val="0"/>
      </c:catAx>
      <c:valAx>
        <c:axId val="495812592"/>
        <c:scaling>
          <c:orientation val="minMax"/>
          <c:max val="0.4"/>
          <c:min val="-0.1500000000000000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9580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'Gráf 2.2-2.3'!$C$5</c:f>
              <c:strCache>
                <c:ptCount val="1"/>
                <c:pt idx="0">
                  <c:v>Poupança do Governo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1347062152325718E-2"/>
                  <c:y val="-5.0698908504977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1F-4AF1-B113-919FBDB4B249}"/>
                </c:ext>
              </c:extLst>
            </c:dLbl>
            <c:dLbl>
              <c:idx val="41"/>
              <c:layout>
                <c:manualLayout>
                  <c:x val="-6.4294313676175772E-3"/>
                  <c:y val="5.92830025574207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1F-4AF1-B113-919FBDB4B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2.2-2.3'!$A$6:$A$58</c:f>
              <c:numCache>
                <c:formatCode>General</c:formatCode>
                <c:ptCount val="53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</c:numCache>
            </c:numRef>
          </c:cat>
          <c:val>
            <c:numRef>
              <c:f>'Gráf 2.2-2.3'!$C$6:$C$58</c:f>
              <c:numCache>
                <c:formatCode>0.00%</c:formatCode>
                <c:ptCount val="53"/>
                <c:pt idx="0">
                  <c:v>3.1448066048663424E-2</c:v>
                </c:pt>
                <c:pt idx="1">
                  <c:v>2.6902070629192129E-2</c:v>
                </c:pt>
                <c:pt idx="2">
                  <c:v>2.8172301043408555E-2</c:v>
                </c:pt>
                <c:pt idx="3">
                  <c:v>1.658328994064338E-2</c:v>
                </c:pt>
                <c:pt idx="4">
                  <c:v>3.0731065228851908E-2</c:v>
                </c:pt>
                <c:pt idx="5">
                  <c:v>2.3187888151562395E-2</c:v>
                </c:pt>
                <c:pt idx="6">
                  <c:v>-2.2139793168217425E-3</c:v>
                </c:pt>
                <c:pt idx="7">
                  <c:v>2.0749056144363551E-2</c:v>
                </c:pt>
                <c:pt idx="8">
                  <c:v>5.485627719928261E-3</c:v>
                </c:pt>
                <c:pt idx="9">
                  <c:v>3.3768567481129975E-3</c:v>
                </c:pt>
                <c:pt idx="10">
                  <c:v>1.0935258325160154E-2</c:v>
                </c:pt>
                <c:pt idx="11">
                  <c:v>3.1718275922546023E-2</c:v>
                </c:pt>
                <c:pt idx="12">
                  <c:v>3.2855344549856627E-2</c:v>
                </c:pt>
                <c:pt idx="13">
                  <c:v>3.4915261914949453E-2</c:v>
                </c:pt>
                <c:pt idx="14">
                  <c:v>6.6856015946196636E-3</c:v>
                </c:pt>
                <c:pt idx="15">
                  <c:v>-7.9491715213627356E-3</c:v>
                </c:pt>
                <c:pt idx="16">
                  <c:v>-1.4865141968560978E-3</c:v>
                </c:pt>
                <c:pt idx="17">
                  <c:v>-4.1072858507384905E-3</c:v>
                </c:pt>
                <c:pt idx="18">
                  <c:v>7.4617256504740659E-3</c:v>
                </c:pt>
                <c:pt idx="19">
                  <c:v>3.2067107949840461E-2</c:v>
                </c:pt>
                <c:pt idx="20">
                  <c:v>5.5687900585767273E-3</c:v>
                </c:pt>
                <c:pt idx="21">
                  <c:v>2.8091972961972834E-2</c:v>
                </c:pt>
                <c:pt idx="22">
                  <c:v>6.2444448668496685E-3</c:v>
                </c:pt>
                <c:pt idx="23">
                  <c:v>5.6708914027160967E-2</c:v>
                </c:pt>
                <c:pt idx="24">
                  <c:v>6.0275002277041849E-2</c:v>
                </c:pt>
                <c:pt idx="25">
                  <c:v>5.6750967766675799E-2</c:v>
                </c:pt>
                <c:pt idx="26">
                  <c:v>5.3408042960343426E-2</c:v>
                </c:pt>
                <c:pt idx="27">
                  <c:v>3.6313351835889719E-2</c:v>
                </c:pt>
                <c:pt idx="28">
                  <c:v>3.1996784236749107E-2</c:v>
                </c:pt>
                <c:pt idx="29">
                  <c:v>3.4037294832948227E-2</c:v>
                </c:pt>
                <c:pt idx="30">
                  <c:v>3.0411892597773625E-2</c:v>
                </c:pt>
                <c:pt idx="31">
                  <c:v>1.6610625844811489E-2</c:v>
                </c:pt>
                <c:pt idx="32">
                  <c:v>1.6696883432529001E-2</c:v>
                </c:pt>
                <c:pt idx="33">
                  <c:v>8.1621154656037719E-3</c:v>
                </c:pt>
                <c:pt idx="34">
                  <c:v>9.6682441866822611E-3</c:v>
                </c:pt>
                <c:pt idx="35">
                  <c:v>-9.1776743279702781E-4</c:v>
                </c:pt>
                <c:pt idx="36">
                  <c:v>-2.5300538236756372E-3</c:v>
                </c:pt>
                <c:pt idx="37">
                  <c:v>2.6216421116268028E-3</c:v>
                </c:pt>
                <c:pt idx="38">
                  <c:v>-2.0509398068677499E-2</c:v>
                </c:pt>
                <c:pt idx="39">
                  <c:v>-1.2410679186821743E-2</c:v>
                </c:pt>
                <c:pt idx="40">
                  <c:v>-9.4300366299480479E-3</c:v>
                </c:pt>
                <c:pt idx="41">
                  <c:v>-7.8839127582767871E-2</c:v>
                </c:pt>
                <c:pt idx="42">
                  <c:v>-4.9571492467416281E-2</c:v>
                </c:pt>
                <c:pt idx="43">
                  <c:v>-7.4755716644043261E-3</c:v>
                </c:pt>
                <c:pt idx="44">
                  <c:v>-5.1289849251072057E-2</c:v>
                </c:pt>
                <c:pt idx="45">
                  <c:v>-5.1754759052221495E-2</c:v>
                </c:pt>
                <c:pt idx="46">
                  <c:v>5.1602093026727101E-2</c:v>
                </c:pt>
                <c:pt idx="47">
                  <c:v>9.2702446889694687E-3</c:v>
                </c:pt>
                <c:pt idx="48">
                  <c:v>-2.5478480722454188E-2</c:v>
                </c:pt>
                <c:pt idx="49">
                  <c:v>-1.8370444578418896E-2</c:v>
                </c:pt>
                <c:pt idx="50">
                  <c:v>-3.5946393881996024E-3</c:v>
                </c:pt>
                <c:pt idx="51">
                  <c:v>-2.4876651602679732E-2</c:v>
                </c:pt>
                <c:pt idx="52">
                  <c:v>4.4624010595222412E-2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F-4AF1-B113-919FBDB4B249}"/>
            </c:ext>
          </c:extLst>
        </c:ser>
        <c:ser>
          <c:idx val="2"/>
          <c:order val="2"/>
          <c:tx>
            <c:strRef>
              <c:f>'Gráf 2.2-2.3'!$D$5</c:f>
              <c:strCache>
                <c:ptCount val="1"/>
                <c:pt idx="0">
                  <c:v>Poupança do Setor Privado</c:v>
                </c:pt>
              </c:strCache>
            </c:strRef>
          </c:tx>
          <c:spPr>
            <a:ln w="412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745311945200615E-2"/>
                  <c:y val="-5.0698908504977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F-4AF1-B113-919FBDB4B249}"/>
                </c:ext>
              </c:extLst>
            </c:dLbl>
            <c:dLbl>
              <c:idx val="4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F-4AF1-B113-919FBDB4B249}"/>
                </c:ext>
              </c:extLst>
            </c:dLbl>
            <c:dLbl>
              <c:idx val="5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1F-4AF1-B113-919FBDB4B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2.2-2.3'!$A$6:$A$58</c:f>
              <c:numCache>
                <c:formatCode>General</c:formatCode>
                <c:ptCount val="53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</c:numCache>
            </c:numRef>
          </c:cat>
          <c:val>
            <c:numRef>
              <c:f>'Gráf 2.2-2.3'!$D$6:$D$58</c:f>
              <c:numCache>
                <c:formatCode>0.00%</c:formatCode>
                <c:ptCount val="53"/>
                <c:pt idx="0">
                  <c:v>0.10013088131975759</c:v>
                </c:pt>
                <c:pt idx="1">
                  <c:v>9.9484808290248306E-2</c:v>
                </c:pt>
                <c:pt idx="2">
                  <c:v>8.8866574059982814E-2</c:v>
                </c:pt>
                <c:pt idx="3">
                  <c:v>0.11587409642299334</c:v>
                </c:pt>
                <c:pt idx="4">
                  <c:v>9.6239413418325134E-2</c:v>
                </c:pt>
                <c:pt idx="5">
                  <c:v>9.8917888109709709E-2</c:v>
                </c:pt>
                <c:pt idx="6">
                  <c:v>0.15032429596646443</c:v>
                </c:pt>
                <c:pt idx="7">
                  <c:v>0.13787471507994345</c:v>
                </c:pt>
                <c:pt idx="8">
                  <c:v>0.14684038185414824</c:v>
                </c:pt>
                <c:pt idx="9">
                  <c:v>0.14336755530242154</c:v>
                </c:pt>
                <c:pt idx="10">
                  <c:v>0.15297030389972999</c:v>
                </c:pt>
                <c:pt idx="11">
                  <c:v>0.13960005205173071</c:v>
                </c:pt>
                <c:pt idx="12">
                  <c:v>0.15963473994747007</c:v>
                </c:pt>
                <c:pt idx="13">
                  <c:v>0.11758929468111542</c:v>
                </c:pt>
                <c:pt idx="14">
                  <c:v>0.13548990939899716</c:v>
                </c:pt>
                <c:pt idx="15">
                  <c:v>0.16489611336404006</c:v>
                </c:pt>
                <c:pt idx="16">
                  <c:v>0.17524808359831248</c:v>
                </c:pt>
                <c:pt idx="17">
                  <c:v>0.17865408598501978</c:v>
                </c:pt>
                <c:pt idx="18">
                  <c:v>0.19292972341426823</c:v>
                </c:pt>
                <c:pt idx="19">
                  <c:v>0.15418685373134597</c:v>
                </c:pt>
                <c:pt idx="20">
                  <c:v>0.14945216835075853</c:v>
                </c:pt>
                <c:pt idx="21">
                  <c:v>0.14677062265671603</c:v>
                </c:pt>
                <c:pt idx="22">
                  <c:v>0.20640152607106349</c:v>
                </c:pt>
                <c:pt idx="23">
                  <c:v>0.13553533675929799</c:v>
                </c:pt>
                <c:pt idx="24">
                  <c:v>0.1257440554326604</c:v>
                </c:pt>
                <c:pt idx="25">
                  <c:v>0.12999336581182705</c:v>
                </c:pt>
                <c:pt idx="26">
                  <c:v>0.14696932483900585</c:v>
                </c:pt>
                <c:pt idx="27">
                  <c:v>0.14229024874638987</c:v>
                </c:pt>
                <c:pt idx="28">
                  <c:v>0.17339472680986023</c:v>
                </c:pt>
                <c:pt idx="29">
                  <c:v>0.1573017897923083</c:v>
                </c:pt>
                <c:pt idx="30">
                  <c:v>0.16728580986814509</c:v>
                </c:pt>
                <c:pt idx="31">
                  <c:v>0.17897769446268177</c:v>
                </c:pt>
                <c:pt idx="32">
                  <c:v>0.16661560371184919</c:v>
                </c:pt>
                <c:pt idx="33">
                  <c:v>0.17785939781977991</c:v>
                </c:pt>
                <c:pt idx="34">
                  <c:v>0.18953404723927425</c:v>
                </c:pt>
                <c:pt idx="35">
                  <c:v>0.16708212022644317</c:v>
                </c:pt>
                <c:pt idx="36">
                  <c:v>0.15026331637181095</c:v>
                </c:pt>
                <c:pt idx="37">
                  <c:v>0.17393618818804804</c:v>
                </c:pt>
                <c:pt idx="38">
                  <c:v>0.22329231845802833</c:v>
                </c:pt>
                <c:pt idx="39">
                  <c:v>0.19225346056708031</c:v>
                </c:pt>
                <c:pt idx="40">
                  <c:v>0.236060012016367</c:v>
                </c:pt>
                <c:pt idx="41">
                  <c:v>0.33574014253881029</c:v>
                </c:pt>
                <c:pt idx="42">
                  <c:v>0.32068155018155414</c:v>
                </c:pt>
                <c:pt idx="43">
                  <c:v>0.19840710848595763</c:v>
                </c:pt>
                <c:pt idx="44">
                  <c:v>0.23727067623011824</c:v>
                </c:pt>
                <c:pt idx="45">
                  <c:v>0.25033800344620727</c:v>
                </c:pt>
                <c:pt idx="46">
                  <c:v>0.1492831584787899</c:v>
                </c:pt>
                <c:pt idx="47">
                  <c:v>0.20300143853209068</c:v>
                </c:pt>
                <c:pt idx="48">
                  <c:v>0.22015866405887516</c:v>
                </c:pt>
                <c:pt idx="49">
                  <c:v>0.1961158178154698</c:v>
                </c:pt>
                <c:pt idx="50">
                  <c:v>0.17714267376730666</c:v>
                </c:pt>
                <c:pt idx="51">
                  <c:v>0.19286119379979749</c:v>
                </c:pt>
                <c:pt idx="52">
                  <c:v>0.11047067099920888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71F-4AF1-B113-919FBDB4B249}"/>
            </c:ext>
          </c:extLst>
        </c:ser>
        <c:ser>
          <c:idx val="3"/>
          <c:order val="3"/>
          <c:tx>
            <c:strRef>
              <c:f>'Gráf 2.2-2.3'!$E$5</c:f>
              <c:strCache>
                <c:ptCount val="1"/>
                <c:pt idx="0">
                  <c:v>Poupança Externa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613057018582079E-2"/>
                  <c:y val="5.8423283369296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1F-4AF1-B113-919FBDB4B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2.2-2.3'!$A$6:$A$58</c:f>
              <c:numCache>
                <c:formatCode>General</c:formatCode>
                <c:ptCount val="53"/>
                <c:pt idx="0">
                  <c:v>1947</c:v>
                </c:pt>
                <c:pt idx="1">
                  <c:v>1948</c:v>
                </c:pt>
                <c:pt idx="2">
                  <c:v>1949</c:v>
                </c:pt>
                <c:pt idx="3">
                  <c:v>1950</c:v>
                </c:pt>
                <c:pt idx="4">
                  <c:v>1951</c:v>
                </c:pt>
                <c:pt idx="5">
                  <c:v>1952</c:v>
                </c:pt>
                <c:pt idx="6">
                  <c:v>1953</c:v>
                </c:pt>
                <c:pt idx="7">
                  <c:v>1954</c:v>
                </c:pt>
                <c:pt idx="8">
                  <c:v>1955</c:v>
                </c:pt>
                <c:pt idx="9">
                  <c:v>1956</c:v>
                </c:pt>
                <c:pt idx="10">
                  <c:v>1957</c:v>
                </c:pt>
                <c:pt idx="11">
                  <c:v>1958</c:v>
                </c:pt>
                <c:pt idx="12">
                  <c:v>1959</c:v>
                </c:pt>
                <c:pt idx="13">
                  <c:v>1960</c:v>
                </c:pt>
                <c:pt idx="14">
                  <c:v>1961</c:v>
                </c:pt>
                <c:pt idx="15">
                  <c:v>1962</c:v>
                </c:pt>
                <c:pt idx="16">
                  <c:v>1963</c:v>
                </c:pt>
                <c:pt idx="17">
                  <c:v>1964</c:v>
                </c:pt>
                <c:pt idx="18">
                  <c:v>1965</c:v>
                </c:pt>
                <c:pt idx="19">
                  <c:v>1966</c:v>
                </c:pt>
                <c:pt idx="20">
                  <c:v>1967</c:v>
                </c:pt>
                <c:pt idx="21">
                  <c:v>1968</c:v>
                </c:pt>
                <c:pt idx="22">
                  <c:v>1969</c:v>
                </c:pt>
                <c:pt idx="23">
                  <c:v>1970</c:v>
                </c:pt>
                <c:pt idx="24">
                  <c:v>1971</c:v>
                </c:pt>
                <c:pt idx="25">
                  <c:v>1972</c:v>
                </c:pt>
                <c:pt idx="26">
                  <c:v>1973</c:v>
                </c:pt>
                <c:pt idx="27">
                  <c:v>1974</c:v>
                </c:pt>
                <c:pt idx="28">
                  <c:v>1975</c:v>
                </c:pt>
                <c:pt idx="29">
                  <c:v>1976</c:v>
                </c:pt>
                <c:pt idx="30">
                  <c:v>1977</c:v>
                </c:pt>
                <c:pt idx="31">
                  <c:v>1978</c:v>
                </c:pt>
                <c:pt idx="32">
                  <c:v>1979</c:v>
                </c:pt>
                <c:pt idx="33">
                  <c:v>1980</c:v>
                </c:pt>
                <c:pt idx="34">
                  <c:v>1981</c:v>
                </c:pt>
                <c:pt idx="35">
                  <c:v>1982</c:v>
                </c:pt>
                <c:pt idx="36">
                  <c:v>1983</c:v>
                </c:pt>
                <c:pt idx="37">
                  <c:v>1984</c:v>
                </c:pt>
                <c:pt idx="38">
                  <c:v>1985</c:v>
                </c:pt>
                <c:pt idx="39">
                  <c:v>1986</c:v>
                </c:pt>
                <c:pt idx="40">
                  <c:v>1987</c:v>
                </c:pt>
                <c:pt idx="41">
                  <c:v>1988</c:v>
                </c:pt>
                <c:pt idx="42">
                  <c:v>1989</c:v>
                </c:pt>
                <c:pt idx="43">
                  <c:v>1990</c:v>
                </c:pt>
                <c:pt idx="44">
                  <c:v>1991</c:v>
                </c:pt>
                <c:pt idx="45">
                  <c:v>1992</c:v>
                </c:pt>
                <c:pt idx="46">
                  <c:v>1993</c:v>
                </c:pt>
                <c:pt idx="47">
                  <c:v>1994</c:v>
                </c:pt>
                <c:pt idx="48">
                  <c:v>1995</c:v>
                </c:pt>
                <c:pt idx="49">
                  <c:v>1996</c:v>
                </c:pt>
                <c:pt idx="50">
                  <c:v>1997</c:v>
                </c:pt>
                <c:pt idx="51">
                  <c:v>1998</c:v>
                </c:pt>
                <c:pt idx="52">
                  <c:v>1999</c:v>
                </c:pt>
              </c:numCache>
            </c:numRef>
          </c:cat>
          <c:val>
            <c:numRef>
              <c:f>'Gráf 2.2-2.3'!$E$6:$E$58</c:f>
              <c:numCache>
                <c:formatCode>0.00%</c:formatCode>
                <c:ptCount val="53"/>
                <c:pt idx="0">
                  <c:v>1.5677491601343796E-2</c:v>
                </c:pt>
                <c:pt idx="1">
                  <c:v>-1.7138030288473198E-17</c:v>
                </c:pt>
                <c:pt idx="2">
                  <c:v>6.2034739454094271E-3</c:v>
                </c:pt>
                <c:pt idx="3">
                  <c:v>-9.2329545454545407E-3</c:v>
                </c:pt>
                <c:pt idx="4">
                  <c:v>2.1496130696474703E-2</c:v>
                </c:pt>
                <c:pt idx="5">
                  <c:v>2.9734340726297853E-2</c:v>
                </c:pt>
                <c:pt idx="6">
                  <c:v>-2.2471910112359553E-3</c:v>
                </c:pt>
                <c:pt idx="7">
                  <c:v>8.0428954423592599E-3</c:v>
                </c:pt>
                <c:pt idx="8">
                  <c:v>-1.2274456855284355E-4</c:v>
                </c:pt>
                <c:pt idx="9">
                  <c:v>-2.4295432458697639E-3</c:v>
                </c:pt>
                <c:pt idx="10">
                  <c:v>9.6038415366146452E-3</c:v>
                </c:pt>
                <c:pt idx="11">
                  <c:v>1.0289389067524128E-2</c:v>
                </c:pt>
                <c:pt idx="12">
                  <c:v>1.3019486118296281E-2</c:v>
                </c:pt>
                <c:pt idx="13">
                  <c:v>1.7566463452956996E-2</c:v>
                </c:pt>
                <c:pt idx="14">
                  <c:v>8.4467083628860674E-3</c:v>
                </c:pt>
                <c:pt idx="15">
                  <c:v>1.9994095703282252E-2</c:v>
                </c:pt>
                <c:pt idx="16">
                  <c:v>6.6089504926808472E-3</c:v>
                </c:pt>
                <c:pt idx="17">
                  <c:v>-5.9816278572954488E-3</c:v>
                </c:pt>
                <c:pt idx="18">
                  <c:v>-1.6164267966808893E-2</c:v>
                </c:pt>
                <c:pt idx="19">
                  <c:v>-1.8920511554571867E-3</c:v>
                </c:pt>
                <c:pt idx="20">
                  <c:v>7.5933464600219771E-3</c:v>
                </c:pt>
                <c:pt idx="21">
                  <c:v>1.4882218614060838E-2</c:v>
                </c:pt>
                <c:pt idx="22">
                  <c:v>7.4874504623513834E-3</c:v>
                </c:pt>
                <c:pt idx="23">
                  <c:v>1.3184756679379699E-2</c:v>
                </c:pt>
                <c:pt idx="24">
                  <c:v>2.6601251779956744E-2</c:v>
                </c:pt>
                <c:pt idx="25">
                  <c:v>2.5344739441821515E-2</c:v>
                </c:pt>
                <c:pt idx="26">
                  <c:v>2.0074858172175438E-2</c:v>
                </c:pt>
                <c:pt idx="27">
                  <c:v>6.4510357942274194E-2</c:v>
                </c:pt>
                <c:pt idx="28">
                  <c:v>5.158370039729343E-2</c:v>
                </c:pt>
                <c:pt idx="29">
                  <c:v>3.9082890421182549E-2</c:v>
                </c:pt>
                <c:pt idx="30">
                  <c:v>2.2777578718377621E-2</c:v>
                </c:pt>
                <c:pt idx="31">
                  <c:v>3.474273309201608E-2</c:v>
                </c:pt>
                <c:pt idx="32">
                  <c:v>4.8065870798360194E-2</c:v>
                </c:pt>
                <c:pt idx="33">
                  <c:v>5.3966299125522005E-2</c:v>
                </c:pt>
                <c:pt idx="34">
                  <c:v>4.5386809710345484E-2</c:v>
                </c:pt>
                <c:pt idx="35">
                  <c:v>6.0147017552205952E-2</c:v>
                </c:pt>
                <c:pt idx="36">
                  <c:v>3.6092259934408191E-2</c:v>
                </c:pt>
                <c:pt idx="37">
                  <c:v>-2.385838936353919E-4</c:v>
                </c:pt>
                <c:pt idx="38">
                  <c:v>1.1432122948382053E-3</c:v>
                </c:pt>
                <c:pt idx="39">
                  <c:v>2.0573716927124189E-2</c:v>
                </c:pt>
                <c:pt idx="40">
                  <c:v>5.0864269180674136E-3</c:v>
                </c:pt>
                <c:pt idx="41">
                  <c:v>-1.365263241496204E-2</c:v>
                </c:pt>
                <c:pt idx="42">
                  <c:v>-2.4828897986882053E-3</c:v>
                </c:pt>
                <c:pt idx="43">
                  <c:v>1.0745552820388853E-2</c:v>
                </c:pt>
                <c:pt idx="44">
                  <c:v>1.1707226001299569E-2</c:v>
                </c:pt>
                <c:pt idx="45">
                  <c:v>-9.2378865271396486E-3</c:v>
                </c:pt>
                <c:pt idx="46">
                  <c:v>7.5783148075549301E-3</c:v>
                </c:pt>
                <c:pt idx="47">
                  <c:v>9.183946243744346E-3</c:v>
                </c:pt>
                <c:pt idx="48">
                  <c:v>2.8206021776048786E-2</c:v>
                </c:pt>
                <c:pt idx="49">
                  <c:v>3.1467949254192384E-2</c:v>
                </c:pt>
                <c:pt idx="50">
                  <c:v>4.142496763287342E-2</c:v>
                </c:pt>
                <c:pt idx="51">
                  <c:v>4.3193009876240127E-2</c:v>
                </c:pt>
                <c:pt idx="52">
                  <c:v>4.763087619320136E-2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F-4AF1-B113-919FBDB4B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10664"/>
        <c:axId val="6557168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 2.2-2.3'!$B$5</c15:sqref>
                        </c15:formulaRef>
                      </c:ext>
                    </c:extLst>
                    <c:strCache>
                      <c:ptCount val="1"/>
                      <c:pt idx="0">
                        <c:v>Poupança Bruta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 2.2-2.3'!$A$6:$A$58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1947</c:v>
                      </c:pt>
                      <c:pt idx="1">
                        <c:v>1948</c:v>
                      </c:pt>
                      <c:pt idx="2">
                        <c:v>1949</c:v>
                      </c:pt>
                      <c:pt idx="3">
                        <c:v>1950</c:v>
                      </c:pt>
                      <c:pt idx="4">
                        <c:v>1951</c:v>
                      </c:pt>
                      <c:pt idx="5">
                        <c:v>1952</c:v>
                      </c:pt>
                      <c:pt idx="6">
                        <c:v>1953</c:v>
                      </c:pt>
                      <c:pt idx="7">
                        <c:v>1954</c:v>
                      </c:pt>
                      <c:pt idx="8">
                        <c:v>1955</c:v>
                      </c:pt>
                      <c:pt idx="9">
                        <c:v>1956</c:v>
                      </c:pt>
                      <c:pt idx="10">
                        <c:v>1957</c:v>
                      </c:pt>
                      <c:pt idx="11">
                        <c:v>1958</c:v>
                      </c:pt>
                      <c:pt idx="12">
                        <c:v>1959</c:v>
                      </c:pt>
                      <c:pt idx="13">
                        <c:v>1960</c:v>
                      </c:pt>
                      <c:pt idx="14">
                        <c:v>1961</c:v>
                      </c:pt>
                      <c:pt idx="15">
                        <c:v>1962</c:v>
                      </c:pt>
                      <c:pt idx="16">
                        <c:v>1963</c:v>
                      </c:pt>
                      <c:pt idx="17">
                        <c:v>1964</c:v>
                      </c:pt>
                      <c:pt idx="18">
                        <c:v>1965</c:v>
                      </c:pt>
                      <c:pt idx="19">
                        <c:v>1966</c:v>
                      </c:pt>
                      <c:pt idx="20">
                        <c:v>1967</c:v>
                      </c:pt>
                      <c:pt idx="21">
                        <c:v>1968</c:v>
                      </c:pt>
                      <c:pt idx="22">
                        <c:v>1969</c:v>
                      </c:pt>
                      <c:pt idx="23">
                        <c:v>1970</c:v>
                      </c:pt>
                      <c:pt idx="24">
                        <c:v>1971</c:v>
                      </c:pt>
                      <c:pt idx="25">
                        <c:v>1972</c:v>
                      </c:pt>
                      <c:pt idx="26">
                        <c:v>1973</c:v>
                      </c:pt>
                      <c:pt idx="27">
                        <c:v>1974</c:v>
                      </c:pt>
                      <c:pt idx="28">
                        <c:v>1975</c:v>
                      </c:pt>
                      <c:pt idx="29">
                        <c:v>1976</c:v>
                      </c:pt>
                      <c:pt idx="30">
                        <c:v>1977</c:v>
                      </c:pt>
                      <c:pt idx="31">
                        <c:v>1978</c:v>
                      </c:pt>
                      <c:pt idx="32">
                        <c:v>1979</c:v>
                      </c:pt>
                      <c:pt idx="33">
                        <c:v>1980</c:v>
                      </c:pt>
                      <c:pt idx="34">
                        <c:v>1981</c:v>
                      </c:pt>
                      <c:pt idx="35">
                        <c:v>1982</c:v>
                      </c:pt>
                      <c:pt idx="36">
                        <c:v>1983</c:v>
                      </c:pt>
                      <c:pt idx="37">
                        <c:v>1984</c:v>
                      </c:pt>
                      <c:pt idx="38">
                        <c:v>1985</c:v>
                      </c:pt>
                      <c:pt idx="39">
                        <c:v>1986</c:v>
                      </c:pt>
                      <c:pt idx="40">
                        <c:v>1987</c:v>
                      </c:pt>
                      <c:pt idx="41">
                        <c:v>1988</c:v>
                      </c:pt>
                      <c:pt idx="42">
                        <c:v>1989</c:v>
                      </c:pt>
                      <c:pt idx="43">
                        <c:v>1990</c:v>
                      </c:pt>
                      <c:pt idx="44">
                        <c:v>1991</c:v>
                      </c:pt>
                      <c:pt idx="45">
                        <c:v>1992</c:v>
                      </c:pt>
                      <c:pt idx="46">
                        <c:v>1993</c:v>
                      </c:pt>
                      <c:pt idx="47">
                        <c:v>1994</c:v>
                      </c:pt>
                      <c:pt idx="48">
                        <c:v>1995</c:v>
                      </c:pt>
                      <c:pt idx="49">
                        <c:v>1996</c:v>
                      </c:pt>
                      <c:pt idx="50">
                        <c:v>1997</c:v>
                      </c:pt>
                      <c:pt idx="51">
                        <c:v>1998</c:v>
                      </c:pt>
                      <c:pt idx="52">
                        <c:v>1999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 2.2-2.3'!$B$6:$B$58</c15:sqref>
                        </c15:formulaRef>
                      </c:ext>
                    </c:extLst>
                    <c:numCache>
                      <c:formatCode>0.00%</c:formatCode>
                      <c:ptCount val="53"/>
                      <c:pt idx="0">
                        <c:v>0.13157894736842099</c:v>
                      </c:pt>
                      <c:pt idx="1">
                        <c:v>0.12638687891944042</c:v>
                      </c:pt>
                      <c:pt idx="2">
                        <c:v>0.11703887510339137</c:v>
                      </c:pt>
                      <c:pt idx="3">
                        <c:v>0.13245738636363671</c:v>
                      </c:pt>
                      <c:pt idx="4">
                        <c:v>0.12697047864717706</c:v>
                      </c:pt>
                      <c:pt idx="5">
                        <c:v>0.12210577626127211</c:v>
                      </c:pt>
                      <c:pt idx="6">
                        <c:v>0.14811031664964269</c:v>
                      </c:pt>
                      <c:pt idx="7">
                        <c:v>0.15862377122430699</c:v>
                      </c:pt>
                      <c:pt idx="8">
                        <c:v>0.15232600957407649</c:v>
                      </c:pt>
                      <c:pt idx="9">
                        <c:v>0.14674441205053454</c:v>
                      </c:pt>
                      <c:pt idx="10">
                        <c:v>0.16390556222489014</c:v>
                      </c:pt>
                      <c:pt idx="11">
                        <c:v>0.17131832797427671</c:v>
                      </c:pt>
                      <c:pt idx="12">
                        <c:v>0.19249008449732671</c:v>
                      </c:pt>
                      <c:pt idx="13">
                        <c:v>0.15250455659606488</c:v>
                      </c:pt>
                      <c:pt idx="14">
                        <c:v>0.1421755109936168</c:v>
                      </c:pt>
                      <c:pt idx="15">
                        <c:v>0.15694694184267732</c:v>
                      </c:pt>
                      <c:pt idx="16">
                        <c:v>0.17376156940145637</c:v>
                      </c:pt>
                      <c:pt idx="17">
                        <c:v>0.17454680013428131</c:v>
                      </c:pt>
                      <c:pt idx="18">
                        <c:v>0.20039144906474232</c:v>
                      </c:pt>
                      <c:pt idx="19">
                        <c:v>0.18625396168118641</c:v>
                      </c:pt>
                      <c:pt idx="20">
                        <c:v>0.15502095840933527</c:v>
                      </c:pt>
                      <c:pt idx="21">
                        <c:v>0.17486259561868883</c:v>
                      </c:pt>
                      <c:pt idx="22">
                        <c:v>0.21264597093791313</c:v>
                      </c:pt>
                      <c:pt idx="23">
                        <c:v>0.19224425078645896</c:v>
                      </c:pt>
                      <c:pt idx="24">
                        <c:v>0.18601905770970226</c:v>
                      </c:pt>
                      <c:pt idx="25">
                        <c:v>0.18674433357850287</c:v>
                      </c:pt>
                      <c:pt idx="26">
                        <c:v>0.20037736779934925</c:v>
                      </c:pt>
                      <c:pt idx="27">
                        <c:v>0.17860360058227959</c:v>
                      </c:pt>
                      <c:pt idx="28">
                        <c:v>0.20539151104660935</c:v>
                      </c:pt>
                      <c:pt idx="29">
                        <c:v>0.19133908462525653</c:v>
                      </c:pt>
                      <c:pt idx="30">
                        <c:v>0.19769770246591872</c:v>
                      </c:pt>
                      <c:pt idx="31">
                        <c:v>0.19558832030749326</c:v>
                      </c:pt>
                      <c:pt idx="32">
                        <c:v>0.1833124871443782</c:v>
                      </c:pt>
                      <c:pt idx="33">
                        <c:v>0.18602151328538369</c:v>
                      </c:pt>
                      <c:pt idx="34">
                        <c:v>0.19920229142595647</c:v>
                      </c:pt>
                      <c:pt idx="35">
                        <c:v>0.16616435279364614</c:v>
                      </c:pt>
                      <c:pt idx="36">
                        <c:v>0.14773326254813532</c:v>
                      </c:pt>
                      <c:pt idx="37">
                        <c:v>0.17655783029967487</c:v>
                      </c:pt>
                      <c:pt idx="38">
                        <c:v>0.20278292038935086</c:v>
                      </c:pt>
                      <c:pt idx="39">
                        <c:v>0.17984278138025858</c:v>
                      </c:pt>
                      <c:pt idx="40">
                        <c:v>0.22662997538641896</c:v>
                      </c:pt>
                      <c:pt idx="41">
                        <c:v>0.2569010149560424</c:v>
                      </c:pt>
                      <c:pt idx="42">
                        <c:v>0.27111005771413782</c:v>
                      </c:pt>
                      <c:pt idx="43">
                        <c:v>0.19093153682155331</c:v>
                      </c:pt>
                      <c:pt idx="44">
                        <c:v>0.18598082697904619</c:v>
                      </c:pt>
                      <c:pt idx="45">
                        <c:v>0.19858324439398575</c:v>
                      </c:pt>
                      <c:pt idx="46">
                        <c:v>0.200885251505517</c:v>
                      </c:pt>
                      <c:pt idx="47">
                        <c:v>0.21227168322106016</c:v>
                      </c:pt>
                      <c:pt idx="48">
                        <c:v>0.19468018333642101</c:v>
                      </c:pt>
                      <c:pt idx="49">
                        <c:v>0.17774537323705095</c:v>
                      </c:pt>
                      <c:pt idx="50">
                        <c:v>0.17354803437910707</c:v>
                      </c:pt>
                      <c:pt idx="51">
                        <c:v>0.16798454219711775</c:v>
                      </c:pt>
                      <c:pt idx="52">
                        <c:v>0.15509468159443129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9-871F-4AF1-B113-919FBDB4B249}"/>
                  </c:ext>
                </c:extLst>
              </c15:ser>
            </c15:filteredLineSeries>
          </c:ext>
        </c:extLst>
      </c:lineChart>
      <c:catAx>
        <c:axId val="655710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55716896"/>
        <c:crosses val="autoZero"/>
        <c:auto val="1"/>
        <c:lblAlgn val="ctr"/>
        <c:lblOffset val="100"/>
        <c:noMultiLvlLbl val="0"/>
      </c:catAx>
      <c:valAx>
        <c:axId val="655716896"/>
        <c:scaling>
          <c:orientation val="minMax"/>
          <c:max val="0.35000000000000003"/>
          <c:min val="-0.1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55710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'Gráf 2.2-2.3'!$C$59</c:f>
              <c:strCache>
                <c:ptCount val="1"/>
                <c:pt idx="0">
                  <c:v>Governo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89-4E4E-89CD-B34C9085E1A5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9-4E4E-89CD-B34C9085E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2.2-2.3'!$A$60:$A$74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'Gráf 2.2-2.3'!$C$60:$C$74</c:f>
              <c:numCache>
                <c:formatCode>0.00%</c:formatCode>
                <c:ptCount val="15"/>
                <c:pt idx="0">
                  <c:v>-2.7674219266045855E-2</c:v>
                </c:pt>
                <c:pt idx="1">
                  <c:v>-4.1371012979836808E-2</c:v>
                </c:pt>
                <c:pt idx="2">
                  <c:v>-3.7839460119613089E-2</c:v>
                </c:pt>
                <c:pt idx="3">
                  <c:v>-2.856478088245001E-2</c:v>
                </c:pt>
                <c:pt idx="4">
                  <c:v>-8.1780482938656231E-3</c:v>
                </c:pt>
                <c:pt idx="5">
                  <c:v>-6.5690595788664629E-3</c:v>
                </c:pt>
                <c:pt idx="6">
                  <c:v>-2.1292987400145038E-2</c:v>
                </c:pt>
                <c:pt idx="7">
                  <c:v>-2.1688905718830385E-2</c:v>
                </c:pt>
                <c:pt idx="8">
                  <c:v>-3.950616689414974E-4</c:v>
                </c:pt>
                <c:pt idx="9">
                  <c:v>-1.2960443297933858E-2</c:v>
                </c:pt>
                <c:pt idx="10">
                  <c:v>2.3166120539485986E-3</c:v>
                </c:pt>
                <c:pt idx="11">
                  <c:v>3.2469743271953864E-3</c:v>
                </c:pt>
                <c:pt idx="12">
                  <c:v>5.7045418670920254E-3</c:v>
                </c:pt>
                <c:pt idx="13">
                  <c:v>-5.2325569400214081E-3</c:v>
                </c:pt>
                <c:pt idx="14">
                  <c:v>-2.8048506364388152E-2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89-4E4E-89CD-B34C9085E1A5}"/>
            </c:ext>
          </c:extLst>
        </c:ser>
        <c:ser>
          <c:idx val="2"/>
          <c:order val="2"/>
          <c:tx>
            <c:strRef>
              <c:f>'Gráf 2.2-2.3'!$D$59</c:f>
              <c:strCache>
                <c:ptCount val="1"/>
                <c:pt idx="0">
                  <c:v>Setor Privado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220309752268143E-2"/>
                  <c:y val="3.00371275723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89-4E4E-89CD-B34C9085E1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9-4E4E-89CD-B34C9085E1A5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9-4E4E-89CD-B34C9085E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2.2-2.3'!$A$60:$A$74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'Gráf 2.2-2.3'!$D$60:$D$74</c:f>
              <c:numCache>
                <c:formatCode>0.00%</c:formatCode>
                <c:ptCount val="15"/>
                <c:pt idx="0">
                  <c:v>7.7429650439925848E-2</c:v>
                </c:pt>
                <c:pt idx="1">
                  <c:v>8.8267813323697791E-2</c:v>
                </c:pt>
                <c:pt idx="2">
                  <c:v>0.10022687821825321</c:v>
                </c:pt>
                <c:pt idx="3">
                  <c:v>0.10604274840857664</c:v>
                </c:pt>
                <c:pt idx="4">
                  <c:v>0.11423279324667751</c:v>
                </c:pt>
                <c:pt idx="5">
                  <c:v>0.11201832332245888</c:v>
                </c:pt>
                <c:pt idx="6">
                  <c:v>0.13280110254944155</c:v>
                </c:pt>
                <c:pt idx="7">
                  <c:v>0.14547537129541402</c:v>
                </c:pt>
                <c:pt idx="8">
                  <c:v>0.1256235331681809</c:v>
                </c:pt>
                <c:pt idx="9">
                  <c:v>0.10727540110912435</c:v>
                </c:pt>
                <c:pt idx="10">
                  <c:v>0.10794532054401525</c:v>
                </c:pt>
                <c:pt idx="11">
                  <c:v>0.11410475593766724</c:v>
                </c:pt>
                <c:pt idx="12">
                  <c:v>0.10283710922247423</c:v>
                </c:pt>
                <c:pt idx="13">
                  <c:v>0.11551913218105045</c:v>
                </c:pt>
                <c:pt idx="14">
                  <c:v>0.11945191455960967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89-4E4E-89CD-B34C9085E1A5}"/>
            </c:ext>
          </c:extLst>
        </c:ser>
        <c:ser>
          <c:idx val="3"/>
          <c:order val="3"/>
          <c:tx>
            <c:strRef>
              <c:f>'Gráf 2.2-2.3'!$E$59</c:f>
              <c:strCache>
                <c:ptCount val="1"/>
                <c:pt idx="0">
                  <c:v>Famílias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9-4E4E-89CD-B34C9085E1A5}"/>
                </c:ext>
              </c:extLst>
            </c:dLbl>
            <c:dLbl>
              <c:idx val="1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9-4E4E-89CD-B34C9085E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'Gráf 2.2-2.3'!$A$60:$A$74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'Gráf 2.2-2.3'!$E$60:$E$74</c:f>
              <c:numCache>
                <c:formatCode>0.00%</c:formatCode>
                <c:ptCount val="15"/>
                <c:pt idx="0">
                  <c:v>8.9692363925493221E-2</c:v>
                </c:pt>
                <c:pt idx="1">
                  <c:v>8.8807184818875312E-2</c:v>
                </c:pt>
                <c:pt idx="2">
                  <c:v>9.151920695914384E-2</c:v>
                </c:pt>
                <c:pt idx="3">
                  <c:v>8.6380237882641236E-2</c:v>
                </c:pt>
                <c:pt idx="4">
                  <c:v>8.2251154080115546E-2</c:v>
                </c:pt>
                <c:pt idx="5">
                  <c:v>7.5542714354985691E-2</c:v>
                </c:pt>
                <c:pt idx="6">
                  <c:v>7.2719387207939204E-2</c:v>
                </c:pt>
                <c:pt idx="7">
                  <c:v>6.9690345517867749E-2</c:v>
                </c:pt>
                <c:pt idx="8">
                  <c:v>6.7102115072724108E-2</c:v>
                </c:pt>
                <c:pt idx="9">
                  <c:v>6.9371726651080795E-2</c:v>
                </c:pt>
                <c:pt idx="10">
                  <c:v>6.8912646329101476E-2</c:v>
                </c:pt>
                <c:pt idx="11">
                  <c:v>6.7816520587096835E-2</c:v>
                </c:pt>
                <c:pt idx="12">
                  <c:v>7.1373443328431735E-2</c:v>
                </c:pt>
                <c:pt idx="13">
                  <c:v>7.2311993786502743E-2</c:v>
                </c:pt>
                <c:pt idx="14">
                  <c:v>6.8228622035860123E-2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189-4E4E-89CD-B34C9085E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710664"/>
        <c:axId val="6557168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'Gráf 2.2-2.3'!$B$59</c15:sqref>
                        </c15:formulaRef>
                      </c:ext>
                    </c:extLst>
                    <c:strCache>
                      <c:ptCount val="1"/>
                      <c:pt idx="0">
                        <c:v>Bruta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'Gráf 2.2-2.3'!$A$60:$A$74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'Gráf 2.2-2.3'!$B$60:$B$74</c15:sqref>
                        </c15:formulaRef>
                      </c:ext>
                    </c:extLst>
                    <c:numCache>
                      <c:formatCode>0.00%</c:formatCode>
                      <c:ptCount val="15"/>
                      <c:pt idx="0">
                        <c:v>0.1398902064830638</c:v>
                      </c:pt>
                      <c:pt idx="1">
                        <c:v>0.13592661467458342</c:v>
                      </c:pt>
                      <c:pt idx="2">
                        <c:v>0.15425018791267722</c:v>
                      </c:pt>
                      <c:pt idx="3">
                        <c:v>0.16413736888024386</c:v>
                      </c:pt>
                      <c:pt idx="4">
                        <c:v>0.18855013333391932</c:v>
                      </c:pt>
                      <c:pt idx="5">
                        <c:v>0.18110637908056429</c:v>
                      </c:pt>
                      <c:pt idx="6">
                        <c:v>0.18408108760817241</c:v>
                      </c:pt>
                      <c:pt idx="7">
                        <c:v>0.19340594110783266</c:v>
                      </c:pt>
                      <c:pt idx="8">
                        <c:v>0.19226627413994801</c:v>
                      </c:pt>
                      <c:pt idx="9">
                        <c:v>0.16372350340994918</c:v>
                      </c:pt>
                      <c:pt idx="10">
                        <c:v>0.17945122389018406</c:v>
                      </c:pt>
                      <c:pt idx="11">
                        <c:v>0.18553841963521467</c:v>
                      </c:pt>
                      <c:pt idx="12">
                        <c:v>0.18036745341408503</c:v>
                      </c:pt>
                      <c:pt idx="13">
                        <c:v>0.18322689599538153</c:v>
                      </c:pt>
                      <c:pt idx="14">
                        <c:v>0.16004975295698026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A-0189-4E4E-89CD-B34C9085E1A5}"/>
                  </c:ext>
                </c:extLst>
              </c15:ser>
            </c15:filteredLineSeries>
          </c:ext>
        </c:extLst>
      </c:lineChart>
      <c:catAx>
        <c:axId val="655710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55716896"/>
        <c:crosses val="autoZero"/>
        <c:auto val="1"/>
        <c:lblAlgn val="ctr"/>
        <c:lblOffset val="100"/>
        <c:noMultiLvlLbl val="0"/>
      </c:catAx>
      <c:valAx>
        <c:axId val="655716896"/>
        <c:scaling>
          <c:orientation val="minMax"/>
          <c:max val="0.15000000000000002"/>
          <c:min val="-5.000000000000001E-2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55710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Graf.2.4!$B$4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6-4FBF-B7D5-D1A7211A59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Graf.2.4!$A$5:$A$140</c:f>
              <c:strCache>
                <c:ptCount val="9"/>
                <c:pt idx="0">
                  <c:v>Ásia Oriental e Pacífico</c:v>
                </c:pt>
                <c:pt idx="1">
                  <c:v>Baixa e Média Renda</c:v>
                </c:pt>
                <c:pt idx="2">
                  <c:v>Europa Central e os Países Bálticos</c:v>
                </c:pt>
                <c:pt idx="3">
                  <c:v>Europa e Ásia Central</c:v>
                </c:pt>
                <c:pt idx="4">
                  <c:v>Membros da OCDE</c:v>
                </c:pt>
                <c:pt idx="5">
                  <c:v>União Européia</c:v>
                </c:pt>
                <c:pt idx="6">
                  <c:v>América Latina e Caribe</c:v>
                </c:pt>
                <c:pt idx="7">
                  <c:v>Brasil</c:v>
                </c:pt>
                <c:pt idx="8">
                  <c:v>África subsaariana</c:v>
                </c:pt>
              </c:strCache>
            </c:strRef>
          </c:cat>
          <c:val>
            <c:numRef>
              <c:f>Graf.2.4!$B$5:$B$140</c:f>
              <c:numCache>
                <c:formatCode>0.0%</c:formatCode>
                <c:ptCount val="9"/>
                <c:pt idx="0">
                  <c:v>0.36118479492868549</c:v>
                </c:pt>
                <c:pt idx="1">
                  <c:v>0.31031965307947373</c:v>
                </c:pt>
                <c:pt idx="2">
                  <c:v>0.22687775171113583</c:v>
                </c:pt>
                <c:pt idx="3">
                  <c:v>0.22528385342596358</c:v>
                </c:pt>
                <c:pt idx="4">
                  <c:v>0.2202430550803734</c:v>
                </c:pt>
                <c:pt idx="5">
                  <c:v>0.21776768203053087</c:v>
                </c:pt>
                <c:pt idx="6">
                  <c:v>0.17180305692940112</c:v>
                </c:pt>
                <c:pt idx="7">
                  <c:v>0.14427769144820252</c:v>
                </c:pt>
                <c:pt idx="8">
                  <c:v>0.136304144236333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76-4FBF-B7D5-D1A7211A59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10888640"/>
        <c:axId val="510885360"/>
      </c:barChart>
      <c:catAx>
        <c:axId val="51088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10885360"/>
        <c:crosses val="autoZero"/>
        <c:auto val="1"/>
        <c:lblAlgn val="ctr"/>
        <c:lblOffset val="100"/>
        <c:noMultiLvlLbl val="0"/>
      </c:catAx>
      <c:valAx>
        <c:axId val="51088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51088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'Graf. 2.5'!$H$4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39-49AC-AA06-77EC27B9D3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'Graf. 2.5'!$A$5:$A$13</c:f>
              <c:strCache>
                <c:ptCount val="9"/>
                <c:pt idx="0">
                  <c:v>Equador</c:v>
                </c:pt>
                <c:pt idx="1">
                  <c:v>Chile</c:v>
                </c:pt>
                <c:pt idx="2">
                  <c:v>Peru</c:v>
                </c:pt>
                <c:pt idx="3">
                  <c:v>Colômbia</c:v>
                </c:pt>
                <c:pt idx="4">
                  <c:v>Uruguai</c:v>
                </c:pt>
                <c:pt idx="5">
                  <c:v>Paraguai</c:v>
                </c:pt>
                <c:pt idx="6">
                  <c:v>Brasil</c:v>
                </c:pt>
                <c:pt idx="7">
                  <c:v>Argentina</c:v>
                </c:pt>
                <c:pt idx="8">
                  <c:v>Bolívia</c:v>
                </c:pt>
              </c:strCache>
            </c:strRef>
          </c:cat>
          <c:val>
            <c:numRef>
              <c:f>'Graf. 2.5'!$H$5:$H$13</c:f>
              <c:numCache>
                <c:formatCode>0.0%</c:formatCode>
                <c:ptCount val="9"/>
                <c:pt idx="0">
                  <c:v>0.24199361659427499</c:v>
                </c:pt>
                <c:pt idx="1">
                  <c:v>0.20254979865563971</c:v>
                </c:pt>
                <c:pt idx="2">
                  <c:v>0.19660277104278928</c:v>
                </c:pt>
                <c:pt idx="3">
                  <c:v>0.1797225574123506</c:v>
                </c:pt>
                <c:pt idx="4">
                  <c:v>0.15780163935552882</c:v>
                </c:pt>
                <c:pt idx="5">
                  <c:v>0.14646873447812339</c:v>
                </c:pt>
                <c:pt idx="6">
                  <c:v>0.14427769144820252</c:v>
                </c:pt>
                <c:pt idx="7">
                  <c:v>0.14233222808437476</c:v>
                </c:pt>
                <c:pt idx="8">
                  <c:v>0.1316408845812341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39-49AC-AA06-77EC27B9D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6518768"/>
        <c:axId val="636511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'Graf. 2.5'!$B$4</c15:sqref>
                        </c15:formulaRef>
                      </c:ext>
                    </c:extLst>
                    <c:strCache>
                      <c:ptCount val="1"/>
                      <c:pt idx="0">
                        <c:v>2009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'Graf. 2.5'!$B$5:$B$13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0.26348539002275434</c:v>
                      </c:pt>
                      <c:pt idx="1">
                        <c:v>0.22294346982832899</c:v>
                      </c:pt>
                      <c:pt idx="2">
                        <c:v>0.20920441917375154</c:v>
                      </c:pt>
                      <c:pt idx="3">
                        <c:v>0.18597147038933495</c:v>
                      </c:pt>
                      <c:pt idx="4">
                        <c:v>0.17585803215623452</c:v>
                      </c:pt>
                      <c:pt idx="5">
                        <c:v>0.16304415357336466</c:v>
                      </c:pt>
                      <c:pt idx="6">
                        <c:v>0.1386131461086054</c:v>
                      </c:pt>
                      <c:pt idx="7">
                        <c:v>0.18404924417703147</c:v>
                      </c:pt>
                      <c:pt idx="8">
                        <c:v>0.22899808916674186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E439-49AC-AA06-77EC27B9D3E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2.5'!$C$4</c15:sqref>
                        </c15:formulaRef>
                      </c:ext>
                    </c:extLst>
                    <c:strCache>
                      <c:ptCount val="1"/>
                      <c:pt idx="0">
                        <c:v>2010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2.5'!$C$5:$C$13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0.25595324441290906</c:v>
                      </c:pt>
                      <c:pt idx="1">
                        <c:v>0.2397805533463897</c:v>
                      </c:pt>
                      <c:pt idx="2">
                        <c:v>0.22446633450665521</c:v>
                      </c:pt>
                      <c:pt idx="3">
                        <c:v>0.17938690457285378</c:v>
                      </c:pt>
                      <c:pt idx="4">
                        <c:v>0.17012407630779905</c:v>
                      </c:pt>
                      <c:pt idx="5">
                        <c:v>0.15532239493978209</c:v>
                      </c:pt>
                      <c:pt idx="6">
                        <c:v>0.17955636176761711</c:v>
                      </c:pt>
                      <c:pt idx="7">
                        <c:v>0.17227167874098559</c:v>
                      </c:pt>
                      <c:pt idx="8">
                        <c:v>0.24974479757303267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439-49AC-AA06-77EC27B9D3E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2.5'!$D$4</c15:sqref>
                        </c15:formulaRef>
                      </c:ext>
                    </c:extLst>
                    <c:strCache>
                      <c:ptCount val="1"/>
                      <c:pt idx="0">
                        <c:v>2011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2.5'!$D$5:$D$13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0.27740874933167203</c:v>
                      </c:pt>
                      <c:pt idx="1">
                        <c:v>0.22476079510878769</c:v>
                      </c:pt>
                      <c:pt idx="2">
                        <c:v>0.2359121781996926</c:v>
                      </c:pt>
                      <c:pt idx="3">
                        <c:v>0.19505085165506789</c:v>
                      </c:pt>
                      <c:pt idx="4">
                        <c:v>0.17405572125776672</c:v>
                      </c:pt>
                      <c:pt idx="5">
                        <c:v>0.17047777964645644</c:v>
                      </c:pt>
                      <c:pt idx="6">
                        <c:v>0.18566207181678096</c:v>
                      </c:pt>
                      <c:pt idx="7">
                        <c:v>0.17365378267662726</c:v>
                      </c:pt>
                      <c:pt idx="8">
                        <c:v>0.25587168339794586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439-49AC-AA06-77EC27B9D3E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2.5'!$E$4</c15:sqref>
                        </c15:formulaRef>
                      </c:ext>
                    </c:extLst>
                    <c:strCache>
                      <c:ptCount val="1"/>
                      <c:pt idx="0">
                        <c:v>2012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2.5'!$E$5:$E$13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0.27711889328106365</c:v>
                      </c:pt>
                      <c:pt idx="1">
                        <c:v>0.21952843915574657</c:v>
                      </c:pt>
                      <c:pt idx="2">
                        <c:v>0.22404319654378188</c:v>
                      </c:pt>
                      <c:pt idx="3">
                        <c:v>0.19267518119882457</c:v>
                      </c:pt>
                      <c:pt idx="4">
                        <c:v>0.16924934489230925</c:v>
                      </c:pt>
                      <c:pt idx="5">
                        <c:v>0.12628820783883382</c:v>
                      </c:pt>
                      <c:pt idx="6">
                        <c:v>0.1805016638222284</c:v>
                      </c:pt>
                      <c:pt idx="7">
                        <c:v>0.16141371440213503</c:v>
                      </c:pt>
                      <c:pt idx="8">
                        <c:v>0.25693761190034425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439-49AC-AA06-77EC27B9D3E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2.5'!$F$4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2.5'!$F$5:$F$13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0.27211259872102345</c:v>
                      </c:pt>
                      <c:pt idx="1">
                        <c:v>0.2065678053021405</c:v>
                      </c:pt>
                      <c:pt idx="2">
                        <c:v>0.22205263162566236</c:v>
                      </c:pt>
                      <c:pt idx="3">
                        <c:v>0.19266592560075138</c:v>
                      </c:pt>
                      <c:pt idx="4">
                        <c:v>0.1645153251994162</c:v>
                      </c:pt>
                      <c:pt idx="5">
                        <c:v>0.16838139166228389</c:v>
                      </c:pt>
                      <c:pt idx="6">
                        <c:v>0.18336665093175461</c:v>
                      </c:pt>
                      <c:pt idx="7">
                        <c:v>0.15054606664447701</c:v>
                      </c:pt>
                      <c:pt idx="8">
                        <c:v>0.23891047507369123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439-49AC-AA06-77EC27B9D3E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2.5'!$G$4</c15:sqref>
                        </c15:formulaRef>
                      </c:ext>
                    </c:extLst>
                    <c:strCache>
                      <c:ptCount val="1"/>
                      <c:pt idx="0">
                        <c:v>2014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2.5'!$A$5:$A$13</c15:sqref>
                        </c15:formulaRef>
                      </c:ext>
                    </c:extLst>
                    <c:strCache>
                      <c:ptCount val="9"/>
                      <c:pt idx="0">
                        <c:v>Equador</c:v>
                      </c:pt>
                      <c:pt idx="1">
                        <c:v>Chile</c:v>
                      </c:pt>
                      <c:pt idx="2">
                        <c:v>Peru</c:v>
                      </c:pt>
                      <c:pt idx="3">
                        <c:v>Colômbia</c:v>
                      </c:pt>
                      <c:pt idx="4">
                        <c:v>Uruguai</c:v>
                      </c:pt>
                      <c:pt idx="5">
                        <c:v>Paraguai</c:v>
                      </c:pt>
                      <c:pt idx="6">
                        <c:v>Brasil</c:v>
                      </c:pt>
                      <c:pt idx="7">
                        <c:v>Argentina</c:v>
                      </c:pt>
                      <c:pt idx="8">
                        <c:v>Bolívia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'Graf. 2.5'!$G$5:$G$13</c15:sqref>
                        </c15:formulaRef>
                      </c:ext>
                    </c:extLst>
                    <c:numCache>
                      <c:formatCode>0.0%</c:formatCode>
                      <c:ptCount val="9"/>
                      <c:pt idx="0">
                        <c:v>0.27373866493981097</c:v>
                      </c:pt>
                      <c:pt idx="1">
                        <c:v>0.20804704873993102</c:v>
                      </c:pt>
                      <c:pt idx="2">
                        <c:v>0.20948552928358272</c:v>
                      </c:pt>
                      <c:pt idx="3">
                        <c:v>0.18711508935078744</c:v>
                      </c:pt>
                      <c:pt idx="4">
                        <c:v>0.15904786202184881</c:v>
                      </c:pt>
                      <c:pt idx="5">
                        <c:v>0.15584460730621588</c:v>
                      </c:pt>
                      <c:pt idx="6">
                        <c:v>0.16018404172104714</c:v>
                      </c:pt>
                      <c:pt idx="7">
                        <c:v>0.15736347324376826</c:v>
                      </c:pt>
                      <c:pt idx="8">
                        <c:v>0.20474113639071978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439-49AC-AA06-77EC27B9D3E5}"/>
                  </c:ext>
                </c:extLst>
              </c15:ser>
            </c15:filteredBarSeries>
          </c:ext>
        </c:extLst>
      </c:barChart>
      <c:catAx>
        <c:axId val="63651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36511880"/>
        <c:crosses val="autoZero"/>
        <c:auto val="1"/>
        <c:lblAlgn val="ctr"/>
        <c:lblOffset val="100"/>
        <c:noMultiLvlLbl val="0"/>
      </c:catAx>
      <c:valAx>
        <c:axId val="636511880"/>
        <c:scaling>
          <c:orientation val="minMax"/>
          <c:min val="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36518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>
              <a:lumMod val="75000"/>
              <a:lumOff val="25000"/>
            </a:schemeClr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95-4D12-9FDA-4D21C1191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Graf2.6e2.7!$A$10:$A$21</c:f>
              <c:strCache>
                <c:ptCount val="12"/>
                <c:pt idx="0">
                  <c:v>Alemanha</c:v>
                </c:pt>
                <c:pt idx="1">
                  <c:v>Países de Alta Renda</c:v>
                </c:pt>
                <c:pt idx="2">
                  <c:v>Portugal</c:v>
                </c:pt>
                <c:pt idx="3">
                  <c:v>México</c:v>
                </c:pt>
                <c:pt idx="4">
                  <c:v>África do Sul</c:v>
                </c:pt>
                <c:pt idx="5">
                  <c:v>Rússia</c:v>
                </c:pt>
                <c:pt idx="6">
                  <c:v>Colômbia</c:v>
                </c:pt>
                <c:pt idx="7">
                  <c:v>Chile</c:v>
                </c:pt>
                <c:pt idx="8">
                  <c:v>Índia</c:v>
                </c:pt>
                <c:pt idx="9">
                  <c:v>Países de Baixa Renda</c:v>
                </c:pt>
                <c:pt idx="10">
                  <c:v>Argentina</c:v>
                </c:pt>
                <c:pt idx="11">
                  <c:v>Brasil</c:v>
                </c:pt>
              </c:strCache>
            </c:strRef>
          </c:cat>
          <c:val>
            <c:numRef>
              <c:f>Graf2.6e2.7!$B$10:$B$21</c:f>
              <c:numCache>
                <c:formatCode>General</c:formatCode>
                <c:ptCount val="12"/>
                <c:pt idx="0">
                  <c:v>55.1</c:v>
                </c:pt>
                <c:pt idx="1">
                  <c:v>36.700000000000003</c:v>
                </c:pt>
                <c:pt idx="2">
                  <c:v>27.7</c:v>
                </c:pt>
                <c:pt idx="3">
                  <c:v>20.9</c:v>
                </c:pt>
                <c:pt idx="4">
                  <c:v>15.9</c:v>
                </c:pt>
                <c:pt idx="5">
                  <c:v>14.6</c:v>
                </c:pt>
                <c:pt idx="6">
                  <c:v>13</c:v>
                </c:pt>
                <c:pt idx="7">
                  <c:v>12.9</c:v>
                </c:pt>
                <c:pt idx="8">
                  <c:v>9.9</c:v>
                </c:pt>
                <c:pt idx="9">
                  <c:v>8.3000000000000007</c:v>
                </c:pt>
                <c:pt idx="10">
                  <c:v>4.5</c:v>
                </c:pt>
                <c:pt idx="11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95-4D12-9FDA-4D21C1191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307871920"/>
        <c:axId val="307868000"/>
      </c:barChart>
      <c:catAx>
        <c:axId val="307871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07868000"/>
        <c:crosses val="autoZero"/>
        <c:auto val="1"/>
        <c:lblAlgn val="ctr"/>
        <c:lblOffset val="100"/>
        <c:noMultiLvlLbl val="0"/>
      </c:catAx>
      <c:valAx>
        <c:axId val="307868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307871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chemeClr val="tx1"/>
          </a:solidFill>
          <a:latin typeface="Cambria" panose="020405030504060302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Graf2.6e2.7!$B$24</c:f>
              <c:strCache>
                <c:ptCount val="1"/>
                <c:pt idx="0">
                  <c:v>Entre os 40% mais pobres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Graf2.6e2.7!$A$25:$A$36</c:f>
              <c:strCache>
                <c:ptCount val="12"/>
                <c:pt idx="0">
                  <c:v>Alemanha</c:v>
                </c:pt>
                <c:pt idx="1">
                  <c:v>Países de Alta Renda</c:v>
                </c:pt>
                <c:pt idx="2">
                  <c:v>Portugal</c:v>
                </c:pt>
                <c:pt idx="3">
                  <c:v>México</c:v>
                </c:pt>
                <c:pt idx="4">
                  <c:v>África do Sul</c:v>
                </c:pt>
                <c:pt idx="5">
                  <c:v>Rússia</c:v>
                </c:pt>
                <c:pt idx="6">
                  <c:v>Colômbia</c:v>
                </c:pt>
                <c:pt idx="7">
                  <c:v>Chile</c:v>
                </c:pt>
                <c:pt idx="8">
                  <c:v>Índia</c:v>
                </c:pt>
                <c:pt idx="9">
                  <c:v>Países de Baixa Renda</c:v>
                </c:pt>
                <c:pt idx="10">
                  <c:v>Argentina</c:v>
                </c:pt>
                <c:pt idx="11">
                  <c:v>Brasil</c:v>
                </c:pt>
              </c:strCache>
            </c:strRef>
          </c:cat>
          <c:val>
            <c:numRef>
              <c:f>Graf2.6e2.7!$B$25:$B$36</c:f>
              <c:numCache>
                <c:formatCode>General</c:formatCode>
                <c:ptCount val="12"/>
                <c:pt idx="0">
                  <c:v>47.6</c:v>
                </c:pt>
                <c:pt idx="1">
                  <c:v>27.9</c:v>
                </c:pt>
                <c:pt idx="2">
                  <c:v>22.3</c:v>
                </c:pt>
                <c:pt idx="3">
                  <c:v>13.1</c:v>
                </c:pt>
                <c:pt idx="4">
                  <c:v>9.9</c:v>
                </c:pt>
                <c:pt idx="5">
                  <c:v>12.6</c:v>
                </c:pt>
                <c:pt idx="6">
                  <c:v>7.9</c:v>
                </c:pt>
                <c:pt idx="7">
                  <c:v>6.6</c:v>
                </c:pt>
                <c:pt idx="8">
                  <c:v>6.3</c:v>
                </c:pt>
                <c:pt idx="9">
                  <c:v>5.6</c:v>
                </c:pt>
                <c:pt idx="10">
                  <c:v>2</c:v>
                </c:pt>
                <c:pt idx="11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49-4FDA-86ED-1A4CB3666932}"/>
            </c:ext>
          </c:extLst>
        </c:ser>
        <c:ser>
          <c:idx val="1"/>
          <c:order val="1"/>
          <c:tx>
            <c:strRef>
              <c:f>Graf2.6e2.7!$C$24</c:f>
              <c:strCache>
                <c:ptCount val="1"/>
                <c:pt idx="0">
                  <c:v>Entre os 60% mais ricos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Graf2.6e2.7!$A$25:$A$36</c:f>
              <c:strCache>
                <c:ptCount val="12"/>
                <c:pt idx="0">
                  <c:v>Alemanha</c:v>
                </c:pt>
                <c:pt idx="1">
                  <c:v>Países de Alta Renda</c:v>
                </c:pt>
                <c:pt idx="2">
                  <c:v>Portugal</c:v>
                </c:pt>
                <c:pt idx="3">
                  <c:v>México</c:v>
                </c:pt>
                <c:pt idx="4">
                  <c:v>África do Sul</c:v>
                </c:pt>
                <c:pt idx="5">
                  <c:v>Rússia</c:v>
                </c:pt>
                <c:pt idx="6">
                  <c:v>Colômbia</c:v>
                </c:pt>
                <c:pt idx="7">
                  <c:v>Chile</c:v>
                </c:pt>
                <c:pt idx="8">
                  <c:v>Índia</c:v>
                </c:pt>
                <c:pt idx="9">
                  <c:v>Países de Baixa Renda</c:v>
                </c:pt>
                <c:pt idx="10">
                  <c:v>Argentina</c:v>
                </c:pt>
                <c:pt idx="11">
                  <c:v>Brasil</c:v>
                </c:pt>
              </c:strCache>
            </c:strRef>
          </c:cat>
          <c:val>
            <c:numRef>
              <c:f>Graf2.6e2.7!$C$25:$C$36</c:f>
              <c:numCache>
                <c:formatCode>General</c:formatCode>
                <c:ptCount val="12"/>
                <c:pt idx="0">
                  <c:v>60</c:v>
                </c:pt>
                <c:pt idx="1">
                  <c:v>42.6</c:v>
                </c:pt>
                <c:pt idx="2">
                  <c:v>31.4</c:v>
                </c:pt>
                <c:pt idx="3">
                  <c:v>26.1</c:v>
                </c:pt>
                <c:pt idx="4">
                  <c:v>20.100000000000001</c:v>
                </c:pt>
                <c:pt idx="5">
                  <c:v>15.9</c:v>
                </c:pt>
                <c:pt idx="6">
                  <c:v>16.600000000000001</c:v>
                </c:pt>
                <c:pt idx="7">
                  <c:v>17.100000000000001</c:v>
                </c:pt>
                <c:pt idx="8">
                  <c:v>12.3</c:v>
                </c:pt>
                <c:pt idx="9">
                  <c:v>10.199999999999999</c:v>
                </c:pt>
                <c:pt idx="10">
                  <c:v>6.2</c:v>
                </c:pt>
                <c:pt idx="11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49-4FDA-86ED-1A4CB36669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89051280"/>
        <c:axId val="489052064"/>
      </c:barChart>
      <c:catAx>
        <c:axId val="4890512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89052064"/>
        <c:crosses val="autoZero"/>
        <c:auto val="1"/>
        <c:lblAlgn val="ctr"/>
        <c:lblOffset val="100"/>
        <c:noMultiLvlLbl val="0"/>
      </c:catAx>
      <c:valAx>
        <c:axId val="4890520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Cambria" panose="020405030504060302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48905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solidFill>
            <a:schemeClr val="tx1"/>
          </a:solidFill>
          <a:latin typeface="Cambria" panose="020405030504060302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Familias!$K$3</c:f>
              <c:strCache>
                <c:ptCount val="1"/>
                <c:pt idx="0">
                  <c:v>SCN/IBGE - série antiga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Familias!$J$4:$J$18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Familias!$K$4:$K$18</c:f>
              <c:numCache>
                <c:formatCode>0.0%</c:formatCode>
                <c:ptCount val="15"/>
                <c:pt idx="0">
                  <c:v>5.2000000000000005E-2</c:v>
                </c:pt>
                <c:pt idx="1">
                  <c:v>5.4000000000000006E-2</c:v>
                </c:pt>
                <c:pt idx="2">
                  <c:v>5.7000000000000002E-2</c:v>
                </c:pt>
                <c:pt idx="3">
                  <c:v>5.5999999999999994E-2</c:v>
                </c:pt>
                <c:pt idx="4">
                  <c:v>5.2000000000000005E-2</c:v>
                </c:pt>
                <c:pt idx="5">
                  <c:v>4.4999999999999998E-2</c:v>
                </c:pt>
                <c:pt idx="6">
                  <c:v>4.7E-2</c:v>
                </c:pt>
                <c:pt idx="7">
                  <c:v>4.4999999999999998E-2</c:v>
                </c:pt>
                <c:pt idx="8">
                  <c:v>4.4999999999999998E-2</c:v>
                </c:pt>
                <c:pt idx="9">
                  <c:v>4.4999999999999998E-2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95-44DE-A3C5-EE80F5E5A262}"/>
            </c:ext>
          </c:extLst>
        </c:ser>
        <c:ser>
          <c:idx val="1"/>
          <c:order val="1"/>
          <c:tx>
            <c:strRef>
              <c:f>Familias!$L$3</c:f>
              <c:strCache>
                <c:ptCount val="1"/>
                <c:pt idx="0">
                  <c:v>Proj. Rocca e Santos Jr. (2014) - série antiga</c:v>
                </c:pt>
              </c:strCache>
            </c:strRef>
          </c:tx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Familias!$J$4:$J$18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Familias!$L$4:$L$18</c:f>
              <c:numCache>
                <c:formatCode>0.0%</c:formatCode>
                <c:ptCount val="15"/>
                <c:pt idx="10">
                  <c:v>4.5999999999999999E-2</c:v>
                </c:pt>
                <c:pt idx="11">
                  <c:v>4.4999999999999998E-2</c:v>
                </c:pt>
                <c:pt idx="12">
                  <c:v>4.3999999999999997E-2</c:v>
                </c:pt>
                <c:pt idx="13">
                  <c:v>4.3999999999999997E-2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95-44DE-A3C5-EE80F5E5A262}"/>
            </c:ext>
          </c:extLst>
        </c:ser>
        <c:ser>
          <c:idx val="2"/>
          <c:order val="2"/>
          <c:tx>
            <c:strRef>
              <c:f>Familias!$M$3</c:f>
              <c:strCache>
                <c:ptCount val="1"/>
                <c:pt idx="0">
                  <c:v>SCN/IBGE - série nova</c:v>
                </c:pt>
              </c:strCache>
            </c:strRef>
          </c:tx>
          <c:marker>
            <c:symbol val="diamond"/>
            <c:size val="5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Familias!$J$4:$J$18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Familias!$M$4:$M$18</c:f>
              <c:numCache>
                <c:formatCode>0.0%</c:formatCode>
                <c:ptCount val="15"/>
                <c:pt idx="10">
                  <c:v>6.8912646329101476E-2</c:v>
                </c:pt>
                <c:pt idx="11">
                  <c:v>6.7816520587096835E-2</c:v>
                </c:pt>
                <c:pt idx="12">
                  <c:v>7.1373443328431735E-2</c:v>
                </c:pt>
                <c:pt idx="13">
                  <c:v>7.2311993786502743E-2</c:v>
                </c:pt>
                <c:pt idx="14">
                  <c:v>6.8228622035860123E-2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5-44DE-A3C5-EE80F5E5A2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3922048"/>
        <c:axId val="1"/>
      </c:lineChart>
      <c:catAx>
        <c:axId val="6939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6939220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Graf.2.10!$A$15</c:f>
              <c:strCache>
                <c:ptCount val="1"/>
                <c:pt idx="0">
                  <c:v>Renda Disponível das Famílias/Poupaça Bruta das Famílias (Nova Metodologia)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1E-4EF6-A211-BA0217355A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1E-4EF6-A211-BA0217355A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E-4EF6-A211-BA0217355A9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E-4EF6-A211-BA0217355A9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E-4EF6-A211-BA0217355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Graf.2.10!$B$14:$P$14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Graf.2.10!$B$15:$P$15</c:f>
              <c:numCache>
                <c:formatCode>0.0%</c:formatCode>
                <c:ptCount val="15"/>
                <c:pt idx="0">
                  <c:v>0.1266298507131782</c:v>
                </c:pt>
                <c:pt idx="1">
                  <c:v>0.12673756883280909</c:v>
                </c:pt>
                <c:pt idx="2">
                  <c:v>0.13470685930296589</c:v>
                </c:pt>
                <c:pt idx="3">
                  <c:v>0.12855321621282492</c:v>
                </c:pt>
                <c:pt idx="4">
                  <c:v>0.12612793955269336</c:v>
                </c:pt>
                <c:pt idx="5">
                  <c:v>0.11658066139015996</c:v>
                </c:pt>
                <c:pt idx="6">
                  <c:v>0.11332009565055638</c:v>
                </c:pt>
                <c:pt idx="7">
                  <c:v>0.10907975085732342</c:v>
                </c:pt>
                <c:pt idx="8">
                  <c:v>0.10597802241677101</c:v>
                </c:pt>
                <c:pt idx="9">
                  <c:v>0.10498546039180173</c:v>
                </c:pt>
                <c:pt idx="10">
                  <c:v>0.10744444292866595</c:v>
                </c:pt>
                <c:pt idx="11">
                  <c:v>0.1049124777876087</c:v>
                </c:pt>
                <c:pt idx="12">
                  <c:v>0.10870700582339754</c:v>
                </c:pt>
                <c:pt idx="13">
                  <c:v>0.10859009197795413</c:v>
                </c:pt>
                <c:pt idx="14">
                  <c:v>0.10114159772378178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1E-4EF6-A211-BA0217355A92}"/>
            </c:ext>
          </c:extLst>
        </c:ser>
        <c:ser>
          <c:idx val="1"/>
          <c:order val="1"/>
          <c:tx>
            <c:strRef>
              <c:f>Graf.2.10!$A$16</c:f>
              <c:strCache>
                <c:ptCount val="1"/>
                <c:pt idx="0">
                  <c:v>Renda Disponível das Famílias/Poupaça Bruta das Famílias (Antiga Metodologia)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Graf.2.10!$B$14:$P$14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Graf.2.10!$B$16:$P$16</c:f>
              <c:numCache>
                <c:formatCode>0%</c:formatCode>
                <c:ptCount val="15"/>
                <c:pt idx="5" formatCode="0.0%">
                  <c:v>6.6558747605962199E-2</c:v>
                </c:pt>
                <c:pt idx="6" formatCode="0.0%">
                  <c:v>6.8791472814803939E-2</c:v>
                </c:pt>
                <c:pt idx="7" formatCode="0.0%">
                  <c:v>6.6525296852591273E-2</c:v>
                </c:pt>
                <c:pt idx="8" formatCode="0.0%">
                  <c:v>6.6775029632481095E-2</c:v>
                </c:pt>
                <c:pt idx="9" formatCode="0.0%">
                  <c:v>6.4708370769213069E-2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21E-4EF6-A211-BA0217355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216296"/>
        <c:axId val="623216624"/>
      </c:lineChart>
      <c:catAx>
        <c:axId val="62321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23216624"/>
        <c:crosses val="autoZero"/>
        <c:auto val="1"/>
        <c:lblAlgn val="ctr"/>
        <c:lblOffset val="100"/>
        <c:noMultiLvlLbl val="0"/>
      </c:catAx>
      <c:valAx>
        <c:axId val="623216624"/>
        <c:scaling>
          <c:orientation val="minMax"/>
          <c:max val="0.14000000000000001"/>
          <c:min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pt-BR"/>
          </a:p>
        </c:txPr>
        <c:crossAx val="623216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511811024" right="0.511811024" top="0.78740157499999996" bottom="0.78740157499999996" header="0.31496062000000002" footer="0.31496062000000002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1.xml"/><Relationship Id="rId1" Type="http://schemas.openxmlformats.org/officeDocument/2006/relationships/image" Target="../media/image2.png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1235" cy="600189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0.03958</cdr:x>
      <cdr:y>0.92532</cdr:y>
    </cdr:from>
    <cdr:to>
      <cdr:x>0.87083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80974" y="2714624"/>
          <a:ext cx="3800475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100" i="1"/>
            <a:t>Fonte Primária: IBGE - Séries Estatísticas. </a:t>
          </a:r>
          <a:r>
            <a:rPr lang="pt-BR" sz="1100" i="1">
              <a:effectLst/>
              <a:latin typeface="+mn-lt"/>
              <a:ea typeface="+mn-ea"/>
              <a:cs typeface="+mn-cs"/>
            </a:rPr>
            <a:t>Elaboração</a:t>
          </a:r>
          <a:r>
            <a:rPr lang="pt-BR" sz="1100" i="1" baseline="0">
              <a:effectLst/>
              <a:latin typeface="+mn-lt"/>
              <a:ea typeface="+mn-ea"/>
              <a:cs typeface="+mn-cs"/>
            </a:rPr>
            <a:t> Própria.</a:t>
          </a:r>
          <a:endParaRPr lang="pt-BR" sz="1100" i="1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535781</xdr:colOff>
      <xdr:row>49</xdr:row>
      <xdr:rowOff>107156</xdr:rowOff>
    </xdr:from>
    <xdr:to>
      <xdr:col>16</xdr:col>
      <xdr:colOff>488156</xdr:colOff>
      <xdr:row>71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AE38CB-A9EB-4100-A0D8-6C2C83197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547688</xdr:colOff>
      <xdr:row>50</xdr:row>
      <xdr:rowOff>35718</xdr:rowOff>
    </xdr:from>
    <xdr:to>
      <xdr:col>34</xdr:col>
      <xdr:colOff>190500</xdr:colOff>
      <xdr:row>71</xdr:row>
      <xdr:rowOff>157162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FC7910-69E7-4882-8736-2975DC5FE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523875</xdr:colOff>
      <xdr:row>1</xdr:row>
      <xdr:rowOff>171450</xdr:rowOff>
    </xdr:from>
    <xdr:ext cx="3457575" cy="25812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clrChange>
            <a:clrFrom>
              <a:srgbClr val="E2F3F0"/>
            </a:clrFrom>
            <a:clrTo>
              <a:srgbClr val="E2F3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361950"/>
          <a:ext cx="3457575" cy="25812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11</xdr:col>
      <xdr:colOff>0</xdr:colOff>
      <xdr:row>7</xdr:row>
      <xdr:rowOff>0</xdr:rowOff>
    </xdr:from>
    <xdr:ext cx="3552825" cy="250507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>
          <a:clrChange>
            <a:clrFrom>
              <a:srgbClr val="E2F3F0"/>
            </a:clrFrom>
            <a:clrTo>
              <a:srgbClr val="E2F3F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333500"/>
          <a:ext cx="3552825" cy="2505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3</xdr:row>
      <xdr:rowOff>0</xdr:rowOff>
    </xdr:from>
    <xdr:to>
      <xdr:col>7</xdr:col>
      <xdr:colOff>16510</xdr:colOff>
      <xdr:row>19</xdr:row>
      <xdr:rowOff>112395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0"/>
          <a:ext cx="4169410" cy="31603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85725</xdr:colOff>
      <xdr:row>2</xdr:row>
      <xdr:rowOff>114300</xdr:rowOff>
    </xdr:from>
    <xdr:to>
      <xdr:col>19</xdr:col>
      <xdr:colOff>0</xdr:colOff>
      <xdr:row>50</xdr:row>
      <xdr:rowOff>57150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4F93EAB-EAE3-46AF-B6D2-9CE12D7AF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495300"/>
          <a:ext cx="3571875" cy="9086850"/>
        </a:xfrm>
        <a:prstGeom prst="rect">
          <a:avLst/>
        </a:prstGeom>
      </xdr:spPr>
    </xdr:pic>
    <xdr:clientData/>
  </xdr:twoCellAnchor>
  <xdr:twoCellAnchor editAs="oneCell">
    <xdr:from>
      <xdr:col>7</xdr:col>
      <xdr:colOff>245250</xdr:colOff>
      <xdr:row>2</xdr:row>
      <xdr:rowOff>140475</xdr:rowOff>
    </xdr:from>
    <xdr:to>
      <xdr:col>13</xdr:col>
      <xdr:colOff>159525</xdr:colOff>
      <xdr:row>50</xdr:row>
      <xdr:rowOff>83325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7D4C609-689C-4605-B7BA-56C95524E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2450" y="521475"/>
          <a:ext cx="3571875" cy="9086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492225</xdr:colOff>
      <xdr:row>5</xdr:row>
      <xdr:rowOff>6270</xdr:rowOff>
    </xdr:from>
    <xdr:to>
      <xdr:col>32</xdr:col>
      <xdr:colOff>563218</xdr:colOff>
      <xdr:row>29</xdr:row>
      <xdr:rowOff>16564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31</xdr:row>
      <xdr:rowOff>0</xdr:rowOff>
    </xdr:from>
    <xdr:to>
      <xdr:col>33</xdr:col>
      <xdr:colOff>70993</xdr:colOff>
      <xdr:row>55</xdr:row>
      <xdr:rowOff>10294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2</xdr:row>
      <xdr:rowOff>57150</xdr:rowOff>
    </xdr:from>
    <xdr:to>
      <xdr:col>20</xdr:col>
      <xdr:colOff>19049</xdr:colOff>
      <xdr:row>177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342900</xdr:colOff>
      <xdr:row>28</xdr:row>
      <xdr:rowOff>47625</xdr:rowOff>
    </xdr:from>
    <xdr:to>
      <xdr:col>24</xdr:col>
      <xdr:colOff>504825</xdr:colOff>
      <xdr:row>48</xdr:row>
      <xdr:rowOff>123825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176211</xdr:colOff>
      <xdr:row>1</xdr:row>
      <xdr:rowOff>76200</xdr:rowOff>
    </xdr:from>
    <xdr:to>
      <xdr:col>17</xdr:col>
      <xdr:colOff>561975</xdr:colOff>
      <xdr:row>21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D963D5-F38D-4DAF-9265-50D164A70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123823</xdr:colOff>
      <xdr:row>21</xdr:row>
      <xdr:rowOff>166685</xdr:rowOff>
    </xdr:from>
    <xdr:to>
      <xdr:col>19</xdr:col>
      <xdr:colOff>314325</xdr:colOff>
      <xdr:row>59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2CF581B-2BD3-4312-AFD2-AFA31212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51235" cy="6001898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20</xdr:col>
      <xdr:colOff>484190</xdr:colOff>
      <xdr:row>45</xdr:row>
      <xdr:rowOff>75214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0"/>
          <a:ext cx="12676190" cy="788571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310182</xdr:colOff>
      <xdr:row>1</xdr:row>
      <xdr:rowOff>59633</xdr:rowOff>
    </xdr:from>
    <xdr:to>
      <xdr:col>24</xdr:col>
      <xdr:colOff>318465</xdr:colOff>
      <xdr:row>17</xdr:row>
      <xdr:rowOff>126309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550794</xdr:colOff>
      <xdr:row>23</xdr:row>
      <xdr:rowOff>139977</xdr:rowOff>
    </xdr:from>
    <xdr:to>
      <xdr:col>20</xdr:col>
      <xdr:colOff>1283805</xdr:colOff>
      <xdr:row>38</xdr:row>
      <xdr:rowOff>67090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384A5E-E7BB-46EA-8701-6435453D9E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19792</xdr:rowOff>
    </xdr:from>
    <xdr:to>
      <xdr:col>20</xdr:col>
      <xdr:colOff>410010</xdr:colOff>
      <xdr:row>86</xdr:row>
      <xdr:rowOff>105097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30592"/>
          <a:ext cx="17440710" cy="10286580"/>
        </a:xfrm>
        <a:prstGeom prst="rect">
          <a:avLst/>
        </a:prstGeom>
      </xdr:spPr>
    </xdr:pic>
    <xdr:clientData/>
  </xdr:twoCellAnchor>
  <xdr:absoluteAnchor>
    <xdr:pos x="13366667" y="264472"/>
    <xdr:ext cx="7077075" cy="401955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31</xdr:col>
      <xdr:colOff>2545208</xdr:colOff>
      <xdr:row>37</xdr:row>
      <xdr:rowOff>184460</xdr:rowOff>
    </xdr:from>
    <xdr:to>
      <xdr:col>39</xdr:col>
      <xdr:colOff>328340</xdr:colOff>
      <xdr:row>49</xdr:row>
      <xdr:rowOff>117508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405583" y="9252260"/>
          <a:ext cx="6831882" cy="2219048"/>
        </a:xfrm>
        <a:prstGeom prst="rect">
          <a:avLst/>
        </a:prstGeom>
      </xdr:spPr>
    </xdr:pic>
    <xdr:clientData/>
  </xdr:twoCellAnchor>
  <xdr:twoCellAnchor editAs="oneCell">
    <xdr:from>
      <xdr:col>31</xdr:col>
      <xdr:colOff>937035</xdr:colOff>
      <xdr:row>23</xdr:row>
      <xdr:rowOff>162667</xdr:rowOff>
    </xdr:from>
    <xdr:to>
      <xdr:col>43</xdr:col>
      <xdr:colOff>304478</xdr:colOff>
      <xdr:row>39</xdr:row>
      <xdr:rowOff>91619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797410" y="6563467"/>
          <a:ext cx="10778393" cy="2976952"/>
        </a:xfrm>
        <a:prstGeom prst="rect">
          <a:avLst/>
        </a:prstGeom>
      </xdr:spPr>
    </xdr:pic>
    <xdr:clientData/>
  </xdr:twoCellAnchor>
  <xdr:twoCellAnchor>
    <xdr:from>
      <xdr:col>34</xdr:col>
      <xdr:colOff>417366</xdr:colOff>
      <xdr:row>0</xdr:row>
      <xdr:rowOff>69273</xdr:rowOff>
    </xdr:from>
    <xdr:to>
      <xdr:col>57</xdr:col>
      <xdr:colOff>190500</xdr:colOff>
      <xdr:row>16</xdr:row>
      <xdr:rowOff>103910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358588</xdr:colOff>
      <xdr:row>72</xdr:row>
      <xdr:rowOff>67236</xdr:rowOff>
    </xdr:from>
    <xdr:to>
      <xdr:col>47</xdr:col>
      <xdr:colOff>2853</xdr:colOff>
      <xdr:row>99</xdr:row>
      <xdr:rowOff>6623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zoomScale="70" zoomScaleNormal="70" workbookViewId="0">
      <selection activeCell="U25" sqref="U25"/>
    </sheetView>
  </sheetViews>
  <sheetFormatPr defaultColWidth="10.28515625" defaultRowHeight="12.75" customHeight="1"/>
  <cols>
    <col min="1" max="2" width="10.28515625" style="1"/>
    <col min="3" max="3" width="9.140625" style="2" customWidth="1"/>
    <col min="4" max="4" width="13.140625" style="2" customWidth="1"/>
    <col min="5" max="5" width="10.28515625" style="1"/>
    <col min="6" max="6" width="14.28515625" style="1" customWidth="1"/>
    <col min="7" max="7" width="13.85546875" style="1" customWidth="1"/>
    <col min="8" max="8" width="10.5703125" style="3" customWidth="1"/>
    <col min="9" max="10" width="10.28515625" style="1"/>
    <col min="11" max="11" width="12.140625" style="1" customWidth="1"/>
    <col min="12" max="12" width="10.28515625" style="1"/>
    <col min="13" max="13" width="14.7109375" style="1" customWidth="1"/>
    <col min="14" max="16384" width="10.28515625" style="1"/>
  </cols>
  <sheetData>
    <row r="1" spans="1:16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J1" s="2" t="s">
        <v>1</v>
      </c>
      <c r="K1" s="2" t="s">
        <v>2</v>
      </c>
      <c r="L1" s="2" t="s">
        <v>3</v>
      </c>
      <c r="M1" s="2" t="s">
        <v>4</v>
      </c>
      <c r="O1" s="4" t="s">
        <v>5</v>
      </c>
      <c r="P1" s="4" t="s">
        <v>6</v>
      </c>
    </row>
    <row r="2" spans="1:16" ht="15">
      <c r="A2" s="1">
        <f t="shared" ref="A2:A65" si="0">VALUE(LEFT(B2,4))</f>
        <v>1991</v>
      </c>
      <c r="B2" s="1" t="s">
        <v>7</v>
      </c>
      <c r="C2" s="2">
        <v>1.1798599314960101</v>
      </c>
      <c r="E2" s="2">
        <v>6.9798435756782</v>
      </c>
      <c r="F2" s="2"/>
      <c r="I2" s="1">
        <v>1991</v>
      </c>
      <c r="J2" s="1">
        <f t="shared" ref="J2:K25" si="1">SUMIF($A$2:$A$103,$I2,C$2:C$103)</f>
        <v>11.212040176649811</v>
      </c>
      <c r="L2" s="1">
        <f t="shared" ref="L2:M25" si="2">SUMIF($A$2:$A$103,$I2,E$2:E$103)</f>
        <v>60.285999272727196</v>
      </c>
      <c r="N2" s="1">
        <v>1991</v>
      </c>
      <c r="O2" s="5">
        <f t="shared" ref="O2:P25" si="3">J2/L2</f>
        <v>0.18598082990924278</v>
      </c>
      <c r="P2" s="5"/>
    </row>
    <row r="3" spans="1:16" ht="15">
      <c r="A3" s="1">
        <f t="shared" si="0"/>
        <v>1991</v>
      </c>
      <c r="B3" s="1" t="s">
        <v>8</v>
      </c>
      <c r="C3" s="2">
        <v>2.4940808352297901</v>
      </c>
      <c r="E3" s="2">
        <v>10.699048494952899</v>
      </c>
      <c r="F3" s="2"/>
      <c r="I3" s="1">
        <v>1992</v>
      </c>
      <c r="J3" s="1">
        <f t="shared" si="1"/>
        <v>127.2836716062539</v>
      </c>
      <c r="L3" s="1">
        <f t="shared" si="2"/>
        <v>640.95876763636375</v>
      </c>
      <c r="N3" s="1">
        <v>1992</v>
      </c>
      <c r="O3" s="5">
        <f t="shared" si="3"/>
        <v>0.19858324440374295</v>
      </c>
      <c r="P3" s="5"/>
    </row>
    <row r="4" spans="1:16" ht="15">
      <c r="A4" s="1">
        <f t="shared" si="0"/>
        <v>1991</v>
      </c>
      <c r="B4" s="1" t="s">
        <v>9</v>
      </c>
      <c r="C4" s="2">
        <v>2.5292199242726499</v>
      </c>
      <c r="E4" s="2">
        <v>15.422937902308</v>
      </c>
      <c r="F4" s="2"/>
      <c r="I4" s="1">
        <v>1993</v>
      </c>
      <c r="J4" s="1">
        <f t="shared" si="1"/>
        <v>2831.902075021123</v>
      </c>
      <c r="L4" s="1">
        <f t="shared" si="2"/>
        <v>14097.114208727273</v>
      </c>
      <c r="N4" s="1">
        <v>1993</v>
      </c>
      <c r="O4" s="5">
        <f t="shared" si="3"/>
        <v>0.20088523318254334</v>
      </c>
      <c r="P4" s="5"/>
    </row>
    <row r="5" spans="1:16" ht="15">
      <c r="A5" s="1">
        <f t="shared" si="0"/>
        <v>1991</v>
      </c>
      <c r="B5" s="1" t="s">
        <v>10</v>
      </c>
      <c r="C5" s="2">
        <v>5.0088794856513603</v>
      </c>
      <c r="E5" s="2">
        <v>27.184169299788099</v>
      </c>
      <c r="F5" s="2"/>
      <c r="I5" s="1">
        <v>1994</v>
      </c>
      <c r="J5" s="1">
        <f t="shared" si="1"/>
        <v>74126.265172029671</v>
      </c>
      <c r="L5" s="1">
        <f t="shared" si="2"/>
        <v>349204.67918100039</v>
      </c>
      <c r="N5" s="1">
        <v>1994</v>
      </c>
      <c r="O5" s="5">
        <f t="shared" si="3"/>
        <v>0.21227168360366791</v>
      </c>
      <c r="P5" s="5"/>
    </row>
    <row r="6" spans="1:16" ht="15">
      <c r="A6" s="1">
        <f t="shared" si="0"/>
        <v>1992</v>
      </c>
      <c r="B6" s="1" t="s">
        <v>11</v>
      </c>
      <c r="C6" s="2">
        <v>10.129002042242499</v>
      </c>
      <c r="E6" s="2">
        <v>49.010371249659599</v>
      </c>
      <c r="F6" s="2"/>
      <c r="I6" s="1">
        <v>1995</v>
      </c>
      <c r="J6" s="1">
        <f t="shared" si="1"/>
        <v>125800.47016216381</v>
      </c>
      <c r="L6" s="1">
        <f t="shared" si="2"/>
        <v>705640.89209187194</v>
      </c>
      <c r="N6" s="1">
        <v>1995</v>
      </c>
      <c r="O6" s="5">
        <f t="shared" si="3"/>
        <v>0.17827831631076313</v>
      </c>
      <c r="P6" s="5"/>
    </row>
    <row r="7" spans="1:16" ht="15">
      <c r="A7" s="1">
        <f t="shared" si="0"/>
        <v>1992</v>
      </c>
      <c r="B7" s="1" t="s">
        <v>12</v>
      </c>
      <c r="C7" s="2">
        <v>20.346129233369702</v>
      </c>
      <c r="E7" s="2">
        <v>91.197573835733195</v>
      </c>
      <c r="F7" s="2"/>
      <c r="I7" s="1">
        <v>1996</v>
      </c>
      <c r="J7" s="1">
        <f t="shared" si="1"/>
        <v>138425.51113117929</v>
      </c>
      <c r="L7" s="1">
        <f t="shared" si="2"/>
        <v>843965.63199999998</v>
      </c>
      <c r="M7" s="1">
        <f t="shared" si="2"/>
        <v>854763.607812398</v>
      </c>
      <c r="N7" s="1">
        <v>1996</v>
      </c>
      <c r="O7" s="5">
        <f t="shared" si="3"/>
        <v>0.16401794798580055</v>
      </c>
      <c r="P7" s="5"/>
    </row>
    <row r="8" spans="1:16" ht="15">
      <c r="A8" s="1">
        <f t="shared" si="0"/>
        <v>1992</v>
      </c>
      <c r="B8" s="1" t="s">
        <v>13</v>
      </c>
      <c r="C8" s="2">
        <v>32.081269335142999</v>
      </c>
      <c r="E8" s="2">
        <v>173.58205903944599</v>
      </c>
      <c r="F8" s="2"/>
      <c r="I8" s="1">
        <v>1997</v>
      </c>
      <c r="J8" s="1">
        <f t="shared" si="1"/>
        <v>151116.24016326031</v>
      </c>
      <c r="L8" s="1">
        <f t="shared" si="2"/>
        <v>939146.61899999995</v>
      </c>
      <c r="M8" s="1">
        <f t="shared" si="2"/>
        <v>952089.19608881092</v>
      </c>
      <c r="N8" s="1">
        <v>1997</v>
      </c>
      <c r="O8" s="5">
        <f t="shared" si="3"/>
        <v>0.16090803832544098</v>
      </c>
      <c r="P8" s="5"/>
    </row>
    <row r="9" spans="1:16" ht="15">
      <c r="A9" s="1">
        <f t="shared" si="0"/>
        <v>1992</v>
      </c>
      <c r="B9" s="1" t="s">
        <v>14</v>
      </c>
      <c r="C9" s="2">
        <v>64.727270995498699</v>
      </c>
      <c r="E9" s="2">
        <v>327.16876351152501</v>
      </c>
      <c r="F9" s="2"/>
      <c r="I9" s="1">
        <v>1998</v>
      </c>
      <c r="J9" s="1">
        <f t="shared" si="1"/>
        <v>153569.4878204492</v>
      </c>
      <c r="L9" s="1">
        <f t="shared" si="2"/>
        <v>979275.74900000007</v>
      </c>
      <c r="M9" s="1">
        <f t="shared" si="2"/>
        <v>1002351.019213479</v>
      </c>
      <c r="N9" s="1">
        <v>1998</v>
      </c>
      <c r="O9" s="5">
        <f t="shared" si="3"/>
        <v>0.15681945353723775</v>
      </c>
      <c r="P9" s="5"/>
    </row>
    <row r="10" spans="1:16" ht="15">
      <c r="A10" s="1">
        <f t="shared" si="0"/>
        <v>1993</v>
      </c>
      <c r="B10" s="1" t="s">
        <v>15</v>
      </c>
      <c r="C10" s="2">
        <v>134.65158968086399</v>
      </c>
      <c r="E10" s="2">
        <v>665.56439738552399</v>
      </c>
      <c r="F10" s="2"/>
      <c r="I10" s="1">
        <v>1999</v>
      </c>
      <c r="J10" s="1">
        <f t="shared" si="1"/>
        <v>150237.60777849689</v>
      </c>
      <c r="L10" s="1">
        <f t="shared" si="2"/>
        <v>1064999.7140000002</v>
      </c>
      <c r="M10" s="1">
        <f t="shared" si="2"/>
        <v>1087710.456053993</v>
      </c>
      <c r="N10" s="1">
        <v>1999</v>
      </c>
      <c r="O10" s="5">
        <f t="shared" si="3"/>
        <v>0.14106821420094473</v>
      </c>
      <c r="P10" s="5"/>
    </row>
    <row r="11" spans="1:16" ht="15">
      <c r="A11" s="1">
        <f t="shared" si="0"/>
        <v>1993</v>
      </c>
      <c r="B11" s="1" t="s">
        <v>16</v>
      </c>
      <c r="C11" s="2">
        <v>311.36752798592801</v>
      </c>
      <c r="E11" s="2">
        <v>1463.2298098379499</v>
      </c>
      <c r="F11" s="2"/>
      <c r="I11" s="1">
        <v>2000</v>
      </c>
      <c r="J11" s="1">
        <f t="shared" si="1"/>
        <v>164656.76150684408</v>
      </c>
      <c r="L11" s="1">
        <f t="shared" si="2"/>
        <v>1179482.0009999999</v>
      </c>
      <c r="M11" s="1">
        <f t="shared" si="2"/>
        <v>1199092.07094021</v>
      </c>
      <c r="N11" s="1">
        <v>2000</v>
      </c>
      <c r="O11" s="5">
        <f t="shared" si="3"/>
        <v>0.13960091071100972</v>
      </c>
      <c r="P11" s="5"/>
    </row>
    <row r="12" spans="1:16" ht="15">
      <c r="A12" s="1">
        <f t="shared" si="0"/>
        <v>1993</v>
      </c>
      <c r="B12" s="1" t="s">
        <v>17</v>
      </c>
      <c r="C12" s="2">
        <v>764.91892281312096</v>
      </c>
      <c r="E12" s="2">
        <v>3569.31488733266</v>
      </c>
      <c r="F12" s="2"/>
      <c r="I12" s="1">
        <v>2001</v>
      </c>
      <c r="J12" s="1">
        <f t="shared" si="1"/>
        <v>175988.32406602253</v>
      </c>
      <c r="L12" s="1">
        <f t="shared" si="2"/>
        <v>1302135.9979999999</v>
      </c>
      <c r="M12" s="1">
        <f t="shared" si="2"/>
        <v>1315755.4678309299</v>
      </c>
      <c r="N12" s="1">
        <v>2001</v>
      </c>
      <c r="O12" s="5">
        <f t="shared" si="3"/>
        <v>0.13515356639884749</v>
      </c>
      <c r="P12" s="5"/>
    </row>
    <row r="13" spans="1:16" ht="15">
      <c r="A13" s="1">
        <f t="shared" si="0"/>
        <v>1993</v>
      </c>
      <c r="B13" s="1" t="s">
        <v>18</v>
      </c>
      <c r="C13" s="2">
        <v>1620.9640345412099</v>
      </c>
      <c r="E13" s="2">
        <v>8399.0051141711392</v>
      </c>
      <c r="F13" s="2"/>
      <c r="I13" s="1">
        <v>2002</v>
      </c>
      <c r="J13" s="1">
        <f t="shared" si="1"/>
        <v>217048.83951311509</v>
      </c>
      <c r="L13" s="1">
        <f t="shared" si="2"/>
        <v>1477822.004</v>
      </c>
      <c r="M13" s="1">
        <f t="shared" si="2"/>
        <v>1488787.255158368</v>
      </c>
      <c r="N13" s="1">
        <v>2002</v>
      </c>
      <c r="O13" s="5">
        <f t="shared" si="3"/>
        <v>0.14687075908034394</v>
      </c>
      <c r="P13" s="5"/>
    </row>
    <row r="14" spans="1:16" ht="15">
      <c r="A14" s="1">
        <f t="shared" si="0"/>
        <v>1994</v>
      </c>
      <c r="B14" s="1" t="s">
        <v>19</v>
      </c>
      <c r="C14" s="2">
        <v>876.760450135371</v>
      </c>
      <c r="E14" s="2">
        <v>18876.279276150399</v>
      </c>
      <c r="F14" s="2"/>
      <c r="I14" s="1">
        <v>2003</v>
      </c>
      <c r="J14" s="1">
        <f t="shared" si="1"/>
        <v>271201.68025693542</v>
      </c>
      <c r="L14" s="1">
        <f t="shared" si="2"/>
        <v>1699947.9979999999</v>
      </c>
      <c r="M14" s="1">
        <f t="shared" si="2"/>
        <v>1717950.39642449</v>
      </c>
      <c r="N14" s="1">
        <v>2003</v>
      </c>
      <c r="O14" s="5">
        <f t="shared" si="3"/>
        <v>0.15953528024151681</v>
      </c>
      <c r="P14" s="5"/>
    </row>
    <row r="15" spans="1:16" ht="15">
      <c r="A15" s="1">
        <f t="shared" si="0"/>
        <v>1994</v>
      </c>
      <c r="B15" s="1" t="s">
        <v>20</v>
      </c>
      <c r="C15" s="2">
        <v>10562.6701661278</v>
      </c>
      <c r="E15" s="2">
        <v>66459.569270203006</v>
      </c>
      <c r="F15" s="2"/>
      <c r="I15" s="1">
        <v>2004</v>
      </c>
      <c r="J15" s="1">
        <f t="shared" si="1"/>
        <v>358685.0347370003</v>
      </c>
      <c r="L15" s="1">
        <f t="shared" si="2"/>
        <v>1941497.9990000001</v>
      </c>
      <c r="M15" s="1">
        <f t="shared" si="2"/>
        <v>1957751.2129625618</v>
      </c>
      <c r="N15" s="1">
        <v>2004</v>
      </c>
      <c r="O15" s="5">
        <f t="shared" si="3"/>
        <v>0.18474653845728753</v>
      </c>
      <c r="P15" s="5"/>
    </row>
    <row r="16" spans="1:16" ht="15">
      <c r="A16" s="1">
        <f t="shared" si="0"/>
        <v>1994</v>
      </c>
      <c r="B16" s="1" t="s">
        <v>21</v>
      </c>
      <c r="C16" s="2">
        <v>35070.481616982499</v>
      </c>
      <c r="E16" s="2">
        <v>128497.618726171</v>
      </c>
      <c r="F16" s="2"/>
      <c r="I16" s="1">
        <v>2005</v>
      </c>
      <c r="J16" s="1">
        <f t="shared" si="1"/>
        <v>372504.83637299994</v>
      </c>
      <c r="L16" s="1">
        <f t="shared" si="2"/>
        <v>2147238.9989999998</v>
      </c>
      <c r="M16" s="1">
        <f t="shared" si="2"/>
        <v>2170584.5</v>
      </c>
      <c r="N16" s="1">
        <v>2005</v>
      </c>
      <c r="O16" s="5">
        <f t="shared" si="3"/>
        <v>0.17348084519072204</v>
      </c>
      <c r="P16" s="5"/>
    </row>
    <row r="17" spans="1:23" ht="15">
      <c r="A17" s="1">
        <f t="shared" si="0"/>
        <v>1994</v>
      </c>
      <c r="B17" s="1" t="s">
        <v>22</v>
      </c>
      <c r="C17" s="2">
        <v>27616.352938783999</v>
      </c>
      <c r="E17" s="2">
        <v>135371.21190847599</v>
      </c>
      <c r="F17" s="2"/>
      <c r="I17" s="1">
        <v>2006</v>
      </c>
      <c r="J17" s="1">
        <f t="shared" si="1"/>
        <v>416586.11267500004</v>
      </c>
      <c r="L17" s="1">
        <f t="shared" si="2"/>
        <v>2369484</v>
      </c>
      <c r="M17" s="1">
        <f t="shared" si="2"/>
        <v>2409449.9400000013</v>
      </c>
      <c r="N17" s="1">
        <v>2006</v>
      </c>
      <c r="O17" s="5">
        <f t="shared" si="3"/>
        <v>0.17581300936195393</v>
      </c>
      <c r="P17" s="5"/>
    </row>
    <row r="18" spans="1:23" ht="15">
      <c r="A18" s="1">
        <f t="shared" si="0"/>
        <v>1995</v>
      </c>
      <c r="B18" s="1" t="s">
        <v>23</v>
      </c>
      <c r="C18" s="2">
        <v>25836.887069606299</v>
      </c>
      <c r="E18" s="2">
        <v>156929.50483165</v>
      </c>
      <c r="F18" s="2"/>
      <c r="I18" s="1">
        <v>2007</v>
      </c>
      <c r="J18" s="1">
        <f t="shared" si="1"/>
        <v>481236.141280893</v>
      </c>
      <c r="L18" s="1">
        <f t="shared" si="2"/>
        <v>2661344.0010000002</v>
      </c>
      <c r="M18" s="1">
        <f t="shared" si="2"/>
        <v>2720262.93</v>
      </c>
      <c r="N18" s="1">
        <v>2007</v>
      </c>
      <c r="O18" s="5">
        <f t="shared" si="3"/>
        <v>0.1808244785717549</v>
      </c>
      <c r="P18" s="5"/>
    </row>
    <row r="19" spans="1:23" ht="15">
      <c r="A19" s="1">
        <f t="shared" si="0"/>
        <v>1995</v>
      </c>
      <c r="B19" s="1" t="s">
        <v>24</v>
      </c>
      <c r="C19" s="2">
        <v>31109.608127985299</v>
      </c>
      <c r="E19" s="2">
        <v>170781.31449810101</v>
      </c>
      <c r="F19" s="2"/>
      <c r="I19" s="1">
        <v>2008</v>
      </c>
      <c r="J19" s="1">
        <f t="shared" si="1"/>
        <v>569399.75032241293</v>
      </c>
      <c r="L19" s="1">
        <f t="shared" si="2"/>
        <v>3032203.0040000002</v>
      </c>
      <c r="M19" s="1">
        <f t="shared" si="2"/>
        <v>3109803.1000000029</v>
      </c>
      <c r="N19" s="1">
        <v>2008</v>
      </c>
      <c r="O19" s="5">
        <f t="shared" si="3"/>
        <v>0.18778417855640805</v>
      </c>
      <c r="P19" s="5"/>
    </row>
    <row r="20" spans="1:23" ht="15">
      <c r="A20" s="1">
        <f t="shared" si="0"/>
        <v>1995</v>
      </c>
      <c r="B20" s="1" t="s">
        <v>25</v>
      </c>
      <c r="C20" s="2">
        <v>31326.500337598402</v>
      </c>
      <c r="E20" s="2">
        <v>180259.63565098899</v>
      </c>
      <c r="F20" s="2"/>
      <c r="I20" s="1">
        <v>2009</v>
      </c>
      <c r="J20" s="1">
        <f t="shared" si="1"/>
        <v>515258.08586820599</v>
      </c>
      <c r="L20" s="1">
        <f t="shared" si="2"/>
        <v>3239403.9989999998</v>
      </c>
      <c r="M20" s="1">
        <f t="shared" si="2"/>
        <v>3333039.3500000015</v>
      </c>
      <c r="N20" s="1">
        <v>2009</v>
      </c>
      <c r="O20" s="5">
        <f t="shared" si="3"/>
        <v>0.15905953256440553</v>
      </c>
      <c r="P20" s="5"/>
    </row>
    <row r="21" spans="1:23" ht="15">
      <c r="A21" s="1">
        <f t="shared" si="0"/>
        <v>1995</v>
      </c>
      <c r="B21" s="1" t="s">
        <v>26</v>
      </c>
      <c r="C21" s="2">
        <v>37527.474626973803</v>
      </c>
      <c r="E21" s="2">
        <v>197670.43711113199</v>
      </c>
      <c r="F21" s="2"/>
      <c r="I21" s="1">
        <v>2010</v>
      </c>
      <c r="J21" s="1">
        <f t="shared" si="1"/>
        <v>661212.85283872695</v>
      </c>
      <c r="K21" s="1">
        <f t="shared" si="1"/>
        <v>697319.53127660463</v>
      </c>
      <c r="L21" s="1">
        <f t="shared" si="2"/>
        <v>3770084.872</v>
      </c>
      <c r="M21" s="1">
        <f t="shared" si="2"/>
        <v>3885847.0000000019</v>
      </c>
      <c r="N21" s="1">
        <v>2010</v>
      </c>
      <c r="O21" s="5">
        <f t="shared" si="3"/>
        <v>0.17538407629745451</v>
      </c>
      <c r="P21" s="5">
        <f t="shared" si="3"/>
        <v>0.17945110326695937</v>
      </c>
      <c r="Q21" s="6">
        <f t="shared" ref="Q21:T25" si="4">J21/J$21</f>
        <v>1</v>
      </c>
      <c r="R21" s="6">
        <f t="shared" si="4"/>
        <v>1</v>
      </c>
      <c r="S21" s="6">
        <f t="shared" si="4"/>
        <v>1</v>
      </c>
      <c r="T21" s="6">
        <f t="shared" si="4"/>
        <v>1</v>
      </c>
      <c r="U21" s="7">
        <f>R21-Q21</f>
        <v>0</v>
      </c>
      <c r="V21" s="7">
        <f>T21-S21</f>
        <v>0</v>
      </c>
      <c r="W21" s="7">
        <f>P21-O21</f>
        <v>4.0670269695048666E-3</v>
      </c>
    </row>
    <row r="22" spans="1:23" ht="15">
      <c r="A22" s="1">
        <f t="shared" si="0"/>
        <v>1996</v>
      </c>
      <c r="B22" s="1" t="s">
        <v>27</v>
      </c>
      <c r="C22" s="2">
        <v>29173.532557423001</v>
      </c>
      <c r="E22" s="2">
        <v>185695.90599999999</v>
      </c>
      <c r="F22" s="2">
        <v>189323.29914772199</v>
      </c>
      <c r="H22" s="1"/>
      <c r="I22" s="1">
        <v>2011</v>
      </c>
      <c r="J22" s="1">
        <f t="shared" si="1"/>
        <v>713746.09106571204</v>
      </c>
      <c r="K22" s="1">
        <f t="shared" si="1"/>
        <v>811987.38083684375</v>
      </c>
      <c r="L22" s="1">
        <f t="shared" si="2"/>
        <v>4143013.338</v>
      </c>
      <c r="M22" s="1">
        <f t="shared" si="2"/>
        <v>4376382</v>
      </c>
      <c r="N22" s="1">
        <v>2011</v>
      </c>
      <c r="O22" s="5">
        <f t="shared" si="3"/>
        <v>0.17227704398612101</v>
      </c>
      <c r="P22" s="5">
        <f t="shared" si="3"/>
        <v>0.18553850665614741</v>
      </c>
      <c r="Q22" s="6">
        <f t="shared" si="4"/>
        <v>1.0794498140824831</v>
      </c>
      <c r="R22" s="6">
        <f t="shared" si="4"/>
        <v>1.1644408974897249</v>
      </c>
      <c r="S22" s="6">
        <f t="shared" si="4"/>
        <v>1.0989177906231498</v>
      </c>
      <c r="T22" s="6">
        <f t="shared" si="4"/>
        <v>1.1262363134729694</v>
      </c>
      <c r="U22" s="7">
        <f>R22-Q22</f>
        <v>8.4991083407241819E-2</v>
      </c>
      <c r="V22" s="7">
        <f>T22-S22</f>
        <v>2.7318522849819615E-2</v>
      </c>
      <c r="W22" s="7">
        <f>P22-O22</f>
        <v>1.3261462670026397E-2</v>
      </c>
    </row>
    <row r="23" spans="1:23" ht="15">
      <c r="A23" s="1">
        <f t="shared" si="0"/>
        <v>1996</v>
      </c>
      <c r="B23" s="1" t="s">
        <v>28</v>
      </c>
      <c r="C23" s="2">
        <v>37684.730080954498</v>
      </c>
      <c r="E23" s="2">
        <v>202822.47099999999</v>
      </c>
      <c r="F23" s="2">
        <v>204610.728455459</v>
      </c>
      <c r="H23" s="1"/>
      <c r="I23" s="1">
        <v>2012</v>
      </c>
      <c r="J23" s="1">
        <f t="shared" si="1"/>
        <v>642838.04271499999</v>
      </c>
      <c r="K23" s="1">
        <f t="shared" si="1"/>
        <v>868426.1947357473</v>
      </c>
      <c r="L23" s="1">
        <f t="shared" si="2"/>
        <v>4392093.9970000004</v>
      </c>
      <c r="M23" s="1">
        <f t="shared" si="2"/>
        <v>4814760</v>
      </c>
      <c r="N23" s="1">
        <v>2012</v>
      </c>
      <c r="O23" s="5">
        <f t="shared" si="3"/>
        <v>0.14636254213914537</v>
      </c>
      <c r="P23" s="5">
        <f t="shared" si="3"/>
        <v>0.18036749385966222</v>
      </c>
      <c r="Q23" s="6">
        <f t="shared" si="4"/>
        <v>0.97221044623552011</v>
      </c>
      <c r="R23" s="6">
        <f t="shared" si="4"/>
        <v>1.2453777010173404</v>
      </c>
      <c r="S23" s="6">
        <f t="shared" si="4"/>
        <v>1.1649854435956053</v>
      </c>
      <c r="T23" s="6">
        <f t="shared" si="4"/>
        <v>1.2390503280237224</v>
      </c>
      <c r="U23" s="7">
        <f>R23-Q23</f>
        <v>0.27316725478182025</v>
      </c>
      <c r="V23" s="7">
        <f>T23-S23</f>
        <v>7.4064884428117095E-2</v>
      </c>
      <c r="W23" s="7">
        <f>P23-O23</f>
        <v>3.4004951720516846E-2</v>
      </c>
    </row>
    <row r="24" spans="1:23" ht="15">
      <c r="A24" s="1">
        <f t="shared" si="0"/>
        <v>1996</v>
      </c>
      <c r="B24" s="1" t="s">
        <v>29</v>
      </c>
      <c r="C24" s="2">
        <v>31776.160082746999</v>
      </c>
      <c r="E24" s="2">
        <v>216436.16500000001</v>
      </c>
      <c r="F24" s="2">
        <v>221513.23437499799</v>
      </c>
      <c r="H24" s="1"/>
      <c r="I24" s="1">
        <v>2013</v>
      </c>
      <c r="J24" s="1">
        <f t="shared" si="1"/>
        <v>669127.528386891</v>
      </c>
      <c r="K24" s="1">
        <f t="shared" si="1"/>
        <v>976896.24293915229</v>
      </c>
      <c r="L24" s="1">
        <f t="shared" si="2"/>
        <v>4844815.0759999994</v>
      </c>
      <c r="M24" s="1">
        <f t="shared" si="2"/>
        <v>5331619.0000000093</v>
      </c>
      <c r="N24" s="1">
        <v>2013</v>
      </c>
      <c r="O24" s="5">
        <f t="shared" si="3"/>
        <v>0.13811208846785117</v>
      </c>
      <c r="P24" s="5">
        <f t="shared" si="3"/>
        <v>0.18322694156111879</v>
      </c>
      <c r="Q24" s="6">
        <f t="shared" si="4"/>
        <v>1.0119699360261747</v>
      </c>
      <c r="R24" s="6">
        <f t="shared" si="4"/>
        <v>1.4009305621351489</v>
      </c>
      <c r="S24" s="6">
        <f t="shared" si="4"/>
        <v>1.2850679070866284</v>
      </c>
      <c r="T24" s="6">
        <f t="shared" si="4"/>
        <v>1.3720609689470549</v>
      </c>
      <c r="U24" s="7">
        <f>R24-Q24</f>
        <v>0.38896062610897419</v>
      </c>
      <c r="V24" s="7">
        <f>T24-S24</f>
        <v>8.6993061860426435E-2</v>
      </c>
      <c r="W24" s="7">
        <f>P24-O24</f>
        <v>4.5114853093267626E-2</v>
      </c>
    </row>
    <row r="25" spans="1:23" ht="15">
      <c r="A25" s="1">
        <f t="shared" si="0"/>
        <v>1996</v>
      </c>
      <c r="B25" s="1" t="s">
        <v>30</v>
      </c>
      <c r="C25" s="2">
        <v>39791.088410054799</v>
      </c>
      <c r="E25" s="2">
        <v>239011.09</v>
      </c>
      <c r="F25" s="2">
        <v>239316.34583421901</v>
      </c>
      <c r="H25" s="1"/>
      <c r="I25" s="1">
        <v>2014</v>
      </c>
      <c r="J25" s="1">
        <f t="shared" si="1"/>
        <v>512037.59211999993</v>
      </c>
      <c r="K25" s="1">
        <f t="shared" si="1"/>
        <v>924920.05991573445</v>
      </c>
      <c r="L25" s="1">
        <f t="shared" si="2"/>
        <v>3764314.2639999995</v>
      </c>
      <c r="M25" s="1">
        <f t="shared" si="2"/>
        <v>5778952.9999999991</v>
      </c>
      <c r="N25" s="1">
        <v>2014</v>
      </c>
      <c r="O25" s="5">
        <f t="shared" si="3"/>
        <v>0.13602413513049877</v>
      </c>
      <c r="P25" s="5">
        <f t="shared" si="3"/>
        <v>0.16004976332490239</v>
      </c>
      <c r="Q25" s="6">
        <f t="shared" si="4"/>
        <v>0.77439146852895246</v>
      </c>
      <c r="R25" s="6">
        <f t="shared" si="4"/>
        <v>1.3263934515392886</v>
      </c>
      <c r="S25" s="6">
        <f t="shared" si="4"/>
        <v>0.99846936920628548</v>
      </c>
      <c r="T25" s="6">
        <f t="shared" si="4"/>
        <v>1.4871797577207739</v>
      </c>
      <c r="U25" s="7">
        <f>R25-Q25</f>
        <v>0.55200198301033609</v>
      </c>
      <c r="V25" s="7">
        <f>T25-S25</f>
        <v>0.48871038851448845</v>
      </c>
      <c r="W25" s="7">
        <f>P25-O25</f>
        <v>2.4025628194403625E-2</v>
      </c>
    </row>
    <row r="26" spans="1:23" ht="15">
      <c r="A26" s="1">
        <f t="shared" si="0"/>
        <v>1997</v>
      </c>
      <c r="B26" s="1" t="s">
        <v>31</v>
      </c>
      <c r="C26" s="2">
        <v>27921.616447956399</v>
      </c>
      <c r="E26" s="2">
        <v>213530.63099999999</v>
      </c>
      <c r="F26" s="2">
        <v>219117.04938243199</v>
      </c>
      <c r="H26" s="1"/>
      <c r="I26" s="1">
        <v>2015</v>
      </c>
      <c r="K26" s="1">
        <f t="shared" ref="K26" si="5">SUMIF($A$2:$A$103,$I26,D$2:D$103)</f>
        <v>865067.09395714966</v>
      </c>
      <c r="M26" s="1">
        <f t="shared" ref="M26" si="6">SUMIF($A$2:$A$103,$I26,F$2:F$103)</f>
        <v>6000570.4600999905</v>
      </c>
      <c r="N26" s="1">
        <v>2015</v>
      </c>
      <c r="O26" s="5"/>
      <c r="P26" s="5">
        <f t="shared" ref="P26:P27" si="7">K26/M26</f>
        <v>0.14416414234434882</v>
      </c>
      <c r="Q26" s="6"/>
      <c r="R26" s="6"/>
      <c r="S26" s="6"/>
      <c r="T26" s="6"/>
      <c r="U26" s="8"/>
      <c r="V26" s="8"/>
      <c r="W26" s="8"/>
    </row>
    <row r="27" spans="1:23" ht="15">
      <c r="A27" s="1">
        <f t="shared" si="0"/>
        <v>1997</v>
      </c>
      <c r="B27" s="1" t="s">
        <v>32</v>
      </c>
      <c r="C27" s="2">
        <v>35465.4383420878</v>
      </c>
      <c r="E27" s="2">
        <v>232514.473</v>
      </c>
      <c r="F27" s="2">
        <v>232889.54419814001</v>
      </c>
      <c r="H27" s="1"/>
      <c r="I27" s="9">
        <v>2016</v>
      </c>
      <c r="K27" s="10">
        <f>SUM(D101:D104)</f>
        <v>863287.66891219234</v>
      </c>
      <c r="M27" s="10">
        <f>SUM(F101:F104)</f>
        <v>6190597.38298262</v>
      </c>
      <c r="N27" s="9">
        <v>2016</v>
      </c>
      <c r="P27" s="5">
        <f t="shared" si="7"/>
        <v>0.13945143182551176</v>
      </c>
    </row>
    <row r="28" spans="1:23">
      <c r="A28" s="1">
        <f t="shared" si="0"/>
        <v>1997</v>
      </c>
      <c r="B28" s="1" t="s">
        <v>33</v>
      </c>
      <c r="C28" s="2">
        <v>34892.759253694101</v>
      </c>
      <c r="E28" s="2">
        <v>240814.89600000001</v>
      </c>
      <c r="F28" s="2">
        <v>246178.48109675301</v>
      </c>
      <c r="H28" s="1"/>
    </row>
    <row r="29" spans="1:23">
      <c r="A29" s="1">
        <f t="shared" si="0"/>
        <v>1997</v>
      </c>
      <c r="B29" s="1" t="s">
        <v>34</v>
      </c>
      <c r="C29" s="2">
        <v>52836.426119522002</v>
      </c>
      <c r="E29" s="2">
        <v>252286.61900000001</v>
      </c>
      <c r="F29" s="2">
        <v>253904.121411486</v>
      </c>
      <c r="H29" s="1"/>
    </row>
    <row r="30" spans="1:23">
      <c r="A30" s="1">
        <f t="shared" si="0"/>
        <v>1998</v>
      </c>
      <c r="B30" s="1" t="s">
        <v>35</v>
      </c>
      <c r="C30" s="2">
        <v>31679.191288265702</v>
      </c>
      <c r="E30" s="2">
        <v>228578.70699999999</v>
      </c>
      <c r="F30" s="2">
        <v>235700.701907326</v>
      </c>
      <c r="H30" s="1"/>
    </row>
    <row r="31" spans="1:23">
      <c r="A31" s="1">
        <f t="shared" si="0"/>
        <v>1998</v>
      </c>
      <c r="B31" s="1" t="s">
        <v>36</v>
      </c>
      <c r="C31" s="2">
        <v>45889.589619036997</v>
      </c>
      <c r="E31" s="2">
        <v>249211.86300000001</v>
      </c>
      <c r="F31" s="2">
        <v>251935.878971094</v>
      </c>
      <c r="H31" s="1"/>
    </row>
    <row r="32" spans="1:23">
      <c r="A32" s="1">
        <f t="shared" si="0"/>
        <v>1998</v>
      </c>
      <c r="B32" s="1" t="s">
        <v>37</v>
      </c>
      <c r="C32" s="2">
        <v>34910.682281595</v>
      </c>
      <c r="E32" s="2">
        <v>249543.375</v>
      </c>
      <c r="F32" s="2">
        <v>258043.28562577401</v>
      </c>
      <c r="H32" s="1"/>
    </row>
    <row r="33" spans="1:8">
      <c r="A33" s="1">
        <f t="shared" si="0"/>
        <v>1998</v>
      </c>
      <c r="B33" s="1" t="s">
        <v>38</v>
      </c>
      <c r="C33" s="2">
        <v>41090.024631551503</v>
      </c>
      <c r="E33" s="2">
        <v>251941.804</v>
      </c>
      <c r="F33" s="2">
        <v>256671.152709285</v>
      </c>
      <c r="H33" s="1"/>
    </row>
    <row r="34" spans="1:8">
      <c r="A34" s="1">
        <f t="shared" si="0"/>
        <v>1999</v>
      </c>
      <c r="B34" s="1" t="s">
        <v>39</v>
      </c>
      <c r="C34" s="2">
        <v>33126.051162874901</v>
      </c>
      <c r="E34" s="2">
        <v>243152.44200000001</v>
      </c>
      <c r="F34" s="2">
        <v>250667.993916028</v>
      </c>
      <c r="H34" s="1"/>
    </row>
    <row r="35" spans="1:8">
      <c r="A35" s="1">
        <f t="shared" si="0"/>
        <v>1999</v>
      </c>
      <c r="B35" s="1" t="s">
        <v>40</v>
      </c>
      <c r="C35" s="2">
        <v>47708.490481390203</v>
      </c>
      <c r="E35" s="2">
        <v>266349.55200000003</v>
      </c>
      <c r="F35" s="2">
        <v>268708.93095175398</v>
      </c>
      <c r="H35" s="1"/>
    </row>
    <row r="36" spans="1:8">
      <c r="A36" s="1">
        <f t="shared" si="0"/>
        <v>1999</v>
      </c>
      <c r="B36" s="1" t="s">
        <v>41</v>
      </c>
      <c r="C36" s="2">
        <v>29467.7203700797</v>
      </c>
      <c r="E36" s="2">
        <v>265252.484</v>
      </c>
      <c r="F36" s="2">
        <v>274125.55587693199</v>
      </c>
      <c r="H36" s="1"/>
    </row>
    <row r="37" spans="1:8">
      <c r="A37" s="1">
        <f t="shared" si="0"/>
        <v>1999</v>
      </c>
      <c r="B37" s="1" t="s">
        <v>42</v>
      </c>
      <c r="C37" s="2">
        <v>39935.345764152102</v>
      </c>
      <c r="E37" s="2">
        <v>290245.23599999998</v>
      </c>
      <c r="F37" s="2">
        <v>294207.97530927899</v>
      </c>
      <c r="H37" s="1"/>
    </row>
    <row r="38" spans="1:8">
      <c r="A38" s="1">
        <f t="shared" si="0"/>
        <v>2000</v>
      </c>
      <c r="B38" s="1" t="s">
        <v>43</v>
      </c>
      <c r="C38" s="2">
        <v>40956.169222187396</v>
      </c>
      <c r="E38" s="2">
        <v>269646.29499999998</v>
      </c>
      <c r="F38" s="2">
        <v>276926.90621033602</v>
      </c>
      <c r="H38" s="1"/>
    </row>
    <row r="39" spans="1:8">
      <c r="A39" s="1">
        <f t="shared" si="0"/>
        <v>2000</v>
      </c>
      <c r="B39" s="1" t="s">
        <v>44</v>
      </c>
      <c r="C39" s="2">
        <v>39760.112157787698</v>
      </c>
      <c r="E39" s="2">
        <v>291181.62599999999</v>
      </c>
      <c r="F39" s="2">
        <v>292788.55798380502</v>
      </c>
      <c r="H39" s="1"/>
    </row>
    <row r="40" spans="1:8">
      <c r="A40" s="1">
        <f t="shared" si="0"/>
        <v>2000</v>
      </c>
      <c r="B40" s="1" t="s">
        <v>45</v>
      </c>
      <c r="C40" s="2">
        <v>43316.685383999698</v>
      </c>
      <c r="E40" s="2">
        <v>300680.62699999998</v>
      </c>
      <c r="F40" s="2">
        <v>308895.79990633199</v>
      </c>
      <c r="H40" s="1"/>
    </row>
    <row r="41" spans="1:8">
      <c r="A41" s="1">
        <f t="shared" si="0"/>
        <v>2000</v>
      </c>
      <c r="B41" s="1" t="s">
        <v>46</v>
      </c>
      <c r="C41" s="2">
        <v>40623.794742869301</v>
      </c>
      <c r="E41" s="2">
        <v>317973.45299999998</v>
      </c>
      <c r="F41" s="2">
        <v>320480.80683973699</v>
      </c>
      <c r="H41" s="1"/>
    </row>
    <row r="42" spans="1:8">
      <c r="A42" s="1">
        <f t="shared" si="0"/>
        <v>2001</v>
      </c>
      <c r="B42" s="1" t="s">
        <v>47</v>
      </c>
      <c r="C42" s="2">
        <v>42410.313776402203</v>
      </c>
      <c r="E42" s="2">
        <v>307328.54599999997</v>
      </c>
      <c r="F42" s="2">
        <v>312469.81993194402</v>
      </c>
      <c r="H42" s="1"/>
    </row>
    <row r="43" spans="1:8">
      <c r="A43" s="1">
        <f t="shared" si="0"/>
        <v>2001</v>
      </c>
      <c r="B43" s="1" t="s">
        <v>48</v>
      </c>
      <c r="C43" s="2">
        <v>45373.861999963498</v>
      </c>
      <c r="E43" s="2">
        <v>324338.17099999997</v>
      </c>
      <c r="F43" s="2">
        <v>323723.55976888002</v>
      </c>
      <c r="H43" s="1"/>
    </row>
    <row r="44" spans="1:8">
      <c r="A44" s="1">
        <f t="shared" si="0"/>
        <v>2001</v>
      </c>
      <c r="B44" s="1" t="s">
        <v>49</v>
      </c>
      <c r="C44" s="2">
        <v>48925.730537071497</v>
      </c>
      <c r="E44" s="2">
        <v>324250.89899999998</v>
      </c>
      <c r="F44" s="2">
        <v>332524.44573643198</v>
      </c>
      <c r="H44" s="1"/>
    </row>
    <row r="45" spans="1:8">
      <c r="A45" s="1">
        <f t="shared" si="0"/>
        <v>2001</v>
      </c>
      <c r="B45" s="1" t="s">
        <v>50</v>
      </c>
      <c r="C45" s="2">
        <v>39278.417752585301</v>
      </c>
      <c r="E45" s="2">
        <v>346218.38199999998</v>
      </c>
      <c r="F45" s="2">
        <v>347037.642393674</v>
      </c>
      <c r="H45" s="1"/>
    </row>
    <row r="46" spans="1:8">
      <c r="A46" s="1">
        <f t="shared" si="0"/>
        <v>2002</v>
      </c>
      <c r="B46" s="1" t="s">
        <v>51</v>
      </c>
      <c r="C46" s="2">
        <v>48284.169565545701</v>
      </c>
      <c r="E46" s="2">
        <v>337868.61</v>
      </c>
      <c r="F46" s="2">
        <v>342296.66723420902</v>
      </c>
      <c r="H46" s="1"/>
    </row>
    <row r="47" spans="1:8">
      <c r="A47" s="1">
        <f t="shared" si="0"/>
        <v>2002</v>
      </c>
      <c r="B47" s="1" t="s">
        <v>52</v>
      </c>
      <c r="C47" s="2">
        <v>57892.401165652103</v>
      </c>
      <c r="E47" s="2">
        <v>370716.97600000002</v>
      </c>
      <c r="F47" s="2">
        <v>367362.824618352</v>
      </c>
      <c r="H47" s="1"/>
    </row>
    <row r="48" spans="1:8">
      <c r="A48" s="1">
        <f t="shared" si="0"/>
        <v>2002</v>
      </c>
      <c r="B48" s="1" t="s">
        <v>53</v>
      </c>
      <c r="C48" s="2">
        <v>63945.573834142102</v>
      </c>
      <c r="E48" s="2">
        <v>372186.09</v>
      </c>
      <c r="F48" s="2">
        <v>379794.53163539601</v>
      </c>
      <c r="H48" s="1"/>
    </row>
    <row r="49" spans="1:8">
      <c r="A49" s="1">
        <f t="shared" si="0"/>
        <v>2002</v>
      </c>
      <c r="B49" s="1" t="s">
        <v>54</v>
      </c>
      <c r="C49" s="2">
        <v>46926.694947775199</v>
      </c>
      <c r="E49" s="2">
        <v>397050.32799999998</v>
      </c>
      <c r="F49" s="2">
        <v>399333.23167041101</v>
      </c>
      <c r="H49" s="1"/>
    </row>
    <row r="50" spans="1:8">
      <c r="A50" s="1">
        <f t="shared" si="0"/>
        <v>2003</v>
      </c>
      <c r="B50" s="1" t="s">
        <v>55</v>
      </c>
      <c r="C50" s="2">
        <v>54731.375509870399</v>
      </c>
      <c r="E50" s="2">
        <v>391581.94799999997</v>
      </c>
      <c r="F50" s="2">
        <v>397241.63884881802</v>
      </c>
      <c r="H50" s="1"/>
    </row>
    <row r="51" spans="1:8">
      <c r="A51" s="1">
        <f t="shared" si="0"/>
        <v>2003</v>
      </c>
      <c r="B51" s="1" t="s">
        <v>56</v>
      </c>
      <c r="C51" s="2">
        <v>66560.062147064993</v>
      </c>
      <c r="E51" s="2">
        <v>420235.06599999999</v>
      </c>
      <c r="F51" s="2">
        <v>418987.33693592797</v>
      </c>
      <c r="H51" s="1"/>
    </row>
    <row r="52" spans="1:8">
      <c r="A52" s="1">
        <f t="shared" si="0"/>
        <v>2003</v>
      </c>
      <c r="B52" s="1" t="s">
        <v>57</v>
      </c>
      <c r="C52" s="2">
        <v>78356.126999999993</v>
      </c>
      <c r="E52" s="2">
        <v>429875.53399999999</v>
      </c>
      <c r="F52" s="2">
        <v>439349.78158279101</v>
      </c>
      <c r="H52" s="1"/>
    </row>
    <row r="53" spans="1:8">
      <c r="A53" s="1">
        <f t="shared" si="0"/>
        <v>2003</v>
      </c>
      <c r="B53" s="1" t="s">
        <v>58</v>
      </c>
      <c r="C53" s="2">
        <v>71554.115600000005</v>
      </c>
      <c r="E53" s="2">
        <v>458255.45</v>
      </c>
      <c r="F53" s="2">
        <v>462371.63905695302</v>
      </c>
      <c r="H53" s="1"/>
    </row>
    <row r="54" spans="1:8">
      <c r="A54" s="1">
        <f t="shared" si="0"/>
        <v>2004</v>
      </c>
      <c r="B54" s="1" t="s">
        <v>59</v>
      </c>
      <c r="C54" s="2">
        <v>79064.326389000096</v>
      </c>
      <c r="E54" s="2">
        <v>439619.788</v>
      </c>
      <c r="F54" s="2">
        <v>444783.48816083599</v>
      </c>
      <c r="H54" s="1"/>
    </row>
    <row r="55" spans="1:8">
      <c r="A55" s="1">
        <f t="shared" si="0"/>
        <v>2004</v>
      </c>
      <c r="B55" s="1" t="s">
        <v>60</v>
      </c>
      <c r="C55" s="2">
        <v>99519.615398000096</v>
      </c>
      <c r="E55" s="2">
        <v>483806.57299999997</v>
      </c>
      <c r="F55" s="2">
        <v>481794.96050372499</v>
      </c>
      <c r="H55" s="1"/>
    </row>
    <row r="56" spans="1:8">
      <c r="A56" s="1">
        <f t="shared" si="0"/>
        <v>2004</v>
      </c>
      <c r="B56" s="1" t="s">
        <v>61</v>
      </c>
      <c r="C56" s="2">
        <v>99148.182883000103</v>
      </c>
      <c r="E56" s="2">
        <v>495410.587</v>
      </c>
      <c r="F56" s="2">
        <v>505252.3183942</v>
      </c>
      <c r="H56" s="1"/>
    </row>
    <row r="57" spans="1:8">
      <c r="A57" s="1">
        <f t="shared" si="0"/>
        <v>2004</v>
      </c>
      <c r="B57" s="1" t="s">
        <v>62</v>
      </c>
      <c r="C57" s="2">
        <v>80952.910067000004</v>
      </c>
      <c r="E57" s="2">
        <v>522661.05099999998</v>
      </c>
      <c r="F57" s="2">
        <v>525920.44590380101</v>
      </c>
      <c r="H57" s="1"/>
    </row>
    <row r="58" spans="1:8">
      <c r="A58" s="1">
        <f t="shared" si="0"/>
        <v>2005</v>
      </c>
      <c r="B58" s="1" t="s">
        <v>63</v>
      </c>
      <c r="C58" s="2">
        <v>84174.978369999997</v>
      </c>
      <c r="E58" s="2">
        <v>494162.91800000001</v>
      </c>
      <c r="F58" s="2">
        <v>499710.361274736</v>
      </c>
      <c r="H58" s="1"/>
    </row>
    <row r="59" spans="1:8">
      <c r="A59" s="1">
        <f t="shared" si="0"/>
        <v>2005</v>
      </c>
      <c r="B59" s="1" t="s">
        <v>64</v>
      </c>
      <c r="C59" s="2">
        <v>100484.83881299999</v>
      </c>
      <c r="E59" s="2">
        <v>534565.60600000003</v>
      </c>
      <c r="F59" s="2">
        <v>535557.41623310104</v>
      </c>
      <c r="H59" s="1"/>
    </row>
    <row r="60" spans="1:8">
      <c r="A60" s="1">
        <f t="shared" si="0"/>
        <v>2005</v>
      </c>
      <c r="B60" s="1" t="s">
        <v>65</v>
      </c>
      <c r="C60" s="2">
        <v>103040.98948</v>
      </c>
      <c r="E60" s="2">
        <v>542716.94299999997</v>
      </c>
      <c r="F60" s="2">
        <v>552859.15439675795</v>
      </c>
      <c r="H60" s="1"/>
    </row>
    <row r="61" spans="1:8">
      <c r="A61" s="1">
        <f t="shared" si="0"/>
        <v>2005</v>
      </c>
      <c r="B61" s="1" t="s">
        <v>66</v>
      </c>
      <c r="C61" s="2">
        <v>84804.029710000003</v>
      </c>
      <c r="E61" s="2">
        <v>575793.53200000001</v>
      </c>
      <c r="F61" s="2">
        <v>582457.568095405</v>
      </c>
      <c r="H61" s="1"/>
    </row>
    <row r="62" spans="1:8">
      <c r="A62" s="1">
        <f t="shared" si="0"/>
        <v>2006</v>
      </c>
      <c r="B62" s="1" t="s">
        <v>67</v>
      </c>
      <c r="C62" s="2">
        <v>88518.488939999996</v>
      </c>
      <c r="E62" s="2">
        <v>545743.94700000004</v>
      </c>
      <c r="F62" s="2">
        <v>554270.46907474205</v>
      </c>
      <c r="H62" s="1"/>
    </row>
    <row r="63" spans="1:8">
      <c r="A63" s="1">
        <f t="shared" si="0"/>
        <v>2006</v>
      </c>
      <c r="B63" s="1" t="s">
        <v>68</v>
      </c>
      <c r="C63" s="2">
        <v>103844.56037000001</v>
      </c>
      <c r="E63" s="2">
        <v>577381.44200000004</v>
      </c>
      <c r="F63" s="2">
        <v>581976.86093497404</v>
      </c>
      <c r="H63" s="1"/>
    </row>
    <row r="64" spans="1:8">
      <c r="A64" s="1">
        <f t="shared" si="0"/>
        <v>2006</v>
      </c>
      <c r="B64" s="1" t="s">
        <v>69</v>
      </c>
      <c r="C64" s="2">
        <v>120961.584285</v>
      </c>
      <c r="E64" s="2">
        <v>603717.174</v>
      </c>
      <c r="F64" s="2">
        <v>617847.71105668403</v>
      </c>
      <c r="H64" s="1"/>
    </row>
    <row r="65" spans="1:8">
      <c r="A65" s="1">
        <f t="shared" si="0"/>
        <v>2006</v>
      </c>
      <c r="B65" s="1" t="s">
        <v>70</v>
      </c>
      <c r="C65" s="2">
        <v>103261.47908</v>
      </c>
      <c r="E65" s="2">
        <v>642641.43700000003</v>
      </c>
      <c r="F65" s="2">
        <v>655354.89893360098</v>
      </c>
      <c r="H65" s="1"/>
    </row>
    <row r="66" spans="1:8">
      <c r="A66" s="1">
        <f t="shared" ref="A66:A104" si="8">VALUE(LEFT(B66,4))</f>
        <v>2007</v>
      </c>
      <c r="B66" s="1" t="s">
        <v>71</v>
      </c>
      <c r="C66" s="2">
        <v>107361.16930595999</v>
      </c>
      <c r="E66" s="2">
        <v>617814.48300000001</v>
      </c>
      <c r="F66" s="2">
        <v>631423.00867260003</v>
      </c>
      <c r="H66" s="1"/>
    </row>
    <row r="67" spans="1:8">
      <c r="A67" s="1">
        <f t="shared" si="8"/>
        <v>2007</v>
      </c>
      <c r="B67" s="1" t="s">
        <v>72</v>
      </c>
      <c r="C67" s="2">
        <v>126472.438398682</v>
      </c>
      <c r="E67" s="2">
        <v>661981.41899999999</v>
      </c>
      <c r="F67" s="2">
        <v>670654.70468450699</v>
      </c>
      <c r="H67" s="1"/>
    </row>
    <row r="68" spans="1:8">
      <c r="A68" s="1">
        <f t="shared" si="8"/>
        <v>2007</v>
      </c>
      <c r="B68" s="1" t="s">
        <v>73</v>
      </c>
      <c r="C68" s="2">
        <v>133363.61594921301</v>
      </c>
      <c r="E68" s="2">
        <v>673365.41399999999</v>
      </c>
      <c r="F68" s="2">
        <v>691845.91829395399</v>
      </c>
      <c r="H68" s="1"/>
    </row>
    <row r="69" spans="1:8">
      <c r="A69" s="1">
        <f t="shared" si="8"/>
        <v>2007</v>
      </c>
      <c r="B69" s="1" t="s">
        <v>74</v>
      </c>
      <c r="C69" s="2">
        <v>114038.917627038</v>
      </c>
      <c r="E69" s="2">
        <v>708182.68500000006</v>
      </c>
      <c r="F69" s="2">
        <v>726339.29834893905</v>
      </c>
      <c r="H69" s="1"/>
    </row>
    <row r="70" spans="1:8">
      <c r="A70" s="1">
        <f t="shared" si="8"/>
        <v>2008</v>
      </c>
      <c r="B70" s="1" t="s">
        <v>75</v>
      </c>
      <c r="C70" s="2">
        <v>122042.92353</v>
      </c>
      <c r="E70" s="2">
        <v>694375.71600000001</v>
      </c>
      <c r="F70" s="2">
        <v>712055.23342202697</v>
      </c>
      <c r="H70" s="1"/>
    </row>
    <row r="71" spans="1:8">
      <c r="A71" s="1">
        <f t="shared" si="8"/>
        <v>2008</v>
      </c>
      <c r="B71" s="1" t="s">
        <v>76</v>
      </c>
      <c r="C71" s="2">
        <v>155061.81550564599</v>
      </c>
      <c r="E71" s="2">
        <v>758511.57499999995</v>
      </c>
      <c r="F71" s="2">
        <v>769525.17550859402</v>
      </c>
      <c r="H71" s="1"/>
    </row>
    <row r="72" spans="1:8">
      <c r="A72" s="1">
        <f t="shared" si="8"/>
        <v>2008</v>
      </c>
      <c r="B72" s="1" t="s">
        <v>77</v>
      </c>
      <c r="C72" s="2">
        <v>163181.10440896699</v>
      </c>
      <c r="E72" s="2">
        <v>787690.84299999999</v>
      </c>
      <c r="F72" s="2">
        <v>812602.59924996004</v>
      </c>
      <c r="H72" s="1"/>
    </row>
    <row r="73" spans="1:8">
      <c r="A73" s="1">
        <f t="shared" si="8"/>
        <v>2008</v>
      </c>
      <c r="B73" s="1" t="s">
        <v>78</v>
      </c>
      <c r="C73" s="2">
        <v>129113.90687779999</v>
      </c>
      <c r="E73" s="2">
        <v>791624.87</v>
      </c>
      <c r="F73" s="2">
        <v>815620.09181942197</v>
      </c>
      <c r="H73" s="1"/>
    </row>
    <row r="74" spans="1:8">
      <c r="A74" s="1">
        <f t="shared" si="8"/>
        <v>2009</v>
      </c>
      <c r="B74" s="1" t="s">
        <v>79</v>
      </c>
      <c r="C74" s="2">
        <v>104927.92809743799</v>
      </c>
      <c r="E74" s="2">
        <v>729400.27800000005</v>
      </c>
      <c r="F74" s="2">
        <v>756127.237203595</v>
      </c>
      <c r="H74" s="1"/>
    </row>
    <row r="75" spans="1:8">
      <c r="A75" s="1">
        <f t="shared" si="8"/>
        <v>2009</v>
      </c>
      <c r="B75" s="1" t="s">
        <v>80</v>
      </c>
      <c r="C75" s="2">
        <v>129736.570800131</v>
      </c>
      <c r="E75" s="2">
        <v>787962.701</v>
      </c>
      <c r="F75" s="2">
        <v>803577.68713344005</v>
      </c>
      <c r="H75" s="1"/>
    </row>
    <row r="76" spans="1:8">
      <c r="A76" s="1">
        <f t="shared" si="8"/>
        <v>2009</v>
      </c>
      <c r="B76" s="1" t="s">
        <v>81</v>
      </c>
      <c r="C76" s="2">
        <v>141124.672909115</v>
      </c>
      <c r="E76" s="2">
        <v>826431.15800000005</v>
      </c>
      <c r="F76" s="2">
        <v>852843.27346898406</v>
      </c>
      <c r="H76" s="1"/>
    </row>
    <row r="77" spans="1:8">
      <c r="A77" s="1">
        <f t="shared" si="8"/>
        <v>2009</v>
      </c>
      <c r="B77" s="1" t="s">
        <v>82</v>
      </c>
      <c r="C77" s="2">
        <v>139468.91406152199</v>
      </c>
      <c r="E77" s="2">
        <v>895609.86199999996</v>
      </c>
      <c r="F77" s="2">
        <v>920491.15219398204</v>
      </c>
      <c r="H77" s="1"/>
    </row>
    <row r="78" spans="1:8">
      <c r="A78" s="1">
        <f t="shared" si="8"/>
        <v>2010</v>
      </c>
      <c r="B78" s="1" t="s">
        <v>83</v>
      </c>
      <c r="C78" s="2">
        <v>140690.1734</v>
      </c>
      <c r="D78" s="2">
        <v>155022.09267315944</v>
      </c>
      <c r="E78" s="2">
        <v>855568.68500000006</v>
      </c>
      <c r="F78" s="2">
        <v>886396.41427174199</v>
      </c>
      <c r="H78" s="1"/>
    </row>
    <row r="79" spans="1:8">
      <c r="A79" s="1">
        <f t="shared" si="8"/>
        <v>2010</v>
      </c>
      <c r="B79" s="1" t="s">
        <v>84</v>
      </c>
      <c r="C79" s="2">
        <v>171764.838474691</v>
      </c>
      <c r="D79" s="2">
        <v>173222.29147602734</v>
      </c>
      <c r="E79" s="2">
        <v>927096.99899999995</v>
      </c>
      <c r="F79" s="2">
        <v>944144.53240551904</v>
      </c>
      <c r="H79" s="1"/>
    </row>
    <row r="80" spans="1:8">
      <c r="A80" s="1">
        <f t="shared" si="8"/>
        <v>2010</v>
      </c>
      <c r="B80" s="1" t="s">
        <v>85</v>
      </c>
      <c r="C80" s="2">
        <v>188908.70515756801</v>
      </c>
      <c r="D80" s="2">
        <v>195137.08456860879</v>
      </c>
      <c r="E80" s="2">
        <v>963438.40700000001</v>
      </c>
      <c r="F80" s="2">
        <v>997934.76912163105</v>
      </c>
      <c r="H80" s="1"/>
    </row>
    <row r="81" spans="1:8">
      <c r="A81" s="1">
        <f t="shared" si="8"/>
        <v>2010</v>
      </c>
      <c r="B81" s="1" t="s">
        <v>86</v>
      </c>
      <c r="C81" s="2">
        <v>159849.135806468</v>
      </c>
      <c r="D81" s="2">
        <v>173938.06255880906</v>
      </c>
      <c r="E81" s="2">
        <v>1023980.781</v>
      </c>
      <c r="F81" s="2">
        <v>1057371.28420111</v>
      </c>
      <c r="H81" s="1"/>
    </row>
    <row r="82" spans="1:8">
      <c r="A82" s="1">
        <f t="shared" si="8"/>
        <v>2011</v>
      </c>
      <c r="B82" s="1" t="s">
        <v>87</v>
      </c>
      <c r="C82" s="2">
        <v>163902.78885500299</v>
      </c>
      <c r="D82" s="2">
        <v>192058.07717806683</v>
      </c>
      <c r="E82" s="2">
        <v>962072.61100000003</v>
      </c>
      <c r="F82" s="2">
        <v>1016533.46232993</v>
      </c>
      <c r="H82" s="1"/>
    </row>
    <row r="83" spans="1:8">
      <c r="A83" s="1">
        <f t="shared" si="8"/>
        <v>2011</v>
      </c>
      <c r="B83" s="1" t="s">
        <v>88</v>
      </c>
      <c r="C83" s="2">
        <v>198473.49022898299</v>
      </c>
      <c r="D83" s="2">
        <v>215878.83153416403</v>
      </c>
      <c r="E83" s="2">
        <v>1043526.678</v>
      </c>
      <c r="F83" s="2">
        <v>1086713.5688296701</v>
      </c>
      <c r="H83" s="1"/>
    </row>
    <row r="84" spans="1:8">
      <c r="A84" s="1">
        <f t="shared" si="8"/>
        <v>2011</v>
      </c>
      <c r="B84" s="1" t="s">
        <v>89</v>
      </c>
      <c r="C84" s="2">
        <v>196831.705114037</v>
      </c>
      <c r="D84" s="2">
        <v>213730.88897844777</v>
      </c>
      <c r="E84" s="2">
        <v>1046706.501</v>
      </c>
      <c r="F84" s="2">
        <v>1112333.91189528</v>
      </c>
      <c r="H84" s="1"/>
    </row>
    <row r="85" spans="1:8">
      <c r="A85" s="1">
        <f t="shared" si="8"/>
        <v>2011</v>
      </c>
      <c r="B85" s="1" t="s">
        <v>90</v>
      </c>
      <c r="C85" s="2">
        <v>154538.106867689</v>
      </c>
      <c r="D85" s="2">
        <v>190319.58314616513</v>
      </c>
      <c r="E85" s="2">
        <v>1090707.548</v>
      </c>
      <c r="F85" s="2">
        <v>1160801.05694512</v>
      </c>
      <c r="H85" s="1"/>
    </row>
    <row r="86" spans="1:8">
      <c r="A86" s="1">
        <f t="shared" si="8"/>
        <v>2012</v>
      </c>
      <c r="B86" s="1" t="s">
        <v>91</v>
      </c>
      <c r="C86" s="2">
        <v>164781.48916500001</v>
      </c>
      <c r="D86" s="2">
        <v>225215.59033200634</v>
      </c>
      <c r="E86" s="2">
        <v>1024338.7830000001</v>
      </c>
      <c r="F86" s="2">
        <v>1129460.1192650599</v>
      </c>
      <c r="H86" s="1"/>
    </row>
    <row r="87" spans="1:8">
      <c r="A87" s="1">
        <f t="shared" si="8"/>
        <v>2012</v>
      </c>
      <c r="B87" s="1" t="s">
        <v>92</v>
      </c>
      <c r="C87" s="2">
        <v>184366.94351000001</v>
      </c>
      <c r="D87" s="2">
        <v>224596.14000938437</v>
      </c>
      <c r="E87" s="2">
        <v>1102922.5160000001</v>
      </c>
      <c r="F87" s="2">
        <v>1183119.5014541801</v>
      </c>
      <c r="H87" s="1"/>
    </row>
    <row r="88" spans="1:8">
      <c r="A88" s="1">
        <f t="shared" si="8"/>
        <v>2012</v>
      </c>
      <c r="B88" s="1" t="s">
        <v>93</v>
      </c>
      <c r="C88" s="2">
        <v>168131.24337499999</v>
      </c>
      <c r="D88" s="2">
        <v>234348.61240773345</v>
      </c>
      <c r="E88" s="2">
        <v>1097156.216</v>
      </c>
      <c r="F88" s="2">
        <v>1230450.0298657999</v>
      </c>
      <c r="H88" s="1"/>
    </row>
    <row r="89" spans="1:8">
      <c r="A89" s="1">
        <f t="shared" si="8"/>
        <v>2012</v>
      </c>
      <c r="B89" s="1" t="s">
        <v>94</v>
      </c>
      <c r="C89" s="2">
        <v>125558.36666499999</v>
      </c>
      <c r="D89" s="2">
        <v>184265.85198662314</v>
      </c>
      <c r="E89" s="2">
        <v>1167676.4820000001</v>
      </c>
      <c r="F89" s="2">
        <v>1271730.34941496</v>
      </c>
      <c r="H89" s="1"/>
    </row>
    <row r="90" spans="1:8">
      <c r="A90" s="1">
        <f t="shared" si="8"/>
        <v>2013</v>
      </c>
      <c r="B90" s="1" t="s">
        <v>95</v>
      </c>
      <c r="C90" s="2">
        <v>153346.316733891</v>
      </c>
      <c r="D90" s="2">
        <v>237949.47948111594</v>
      </c>
      <c r="E90" s="2">
        <v>1119239.9310000001</v>
      </c>
      <c r="F90" s="2">
        <v>1241642.0982510699</v>
      </c>
      <c r="H90" s="1"/>
    </row>
    <row r="91" spans="1:8">
      <c r="A91" s="1">
        <f t="shared" si="8"/>
        <v>2013</v>
      </c>
      <c r="B91" s="1" t="s">
        <v>96</v>
      </c>
      <c r="C91" s="2">
        <v>195552.90359500001</v>
      </c>
      <c r="D91" s="2">
        <v>260691.34308288153</v>
      </c>
      <c r="E91" s="2">
        <v>1217437.125</v>
      </c>
      <c r="F91" s="2">
        <v>1322596.7717804799</v>
      </c>
      <c r="H91" s="1"/>
    </row>
    <row r="92" spans="1:8">
      <c r="A92" s="1">
        <f t="shared" si="8"/>
        <v>2013</v>
      </c>
      <c r="B92" s="1" t="s">
        <v>97</v>
      </c>
      <c r="C92" s="2">
        <v>183317.58439800001</v>
      </c>
      <c r="D92" s="2">
        <v>263558.40496030217</v>
      </c>
      <c r="E92" s="2">
        <v>1214841.0220000001</v>
      </c>
      <c r="F92" s="2">
        <v>1354136.64865484</v>
      </c>
      <c r="H92" s="1"/>
    </row>
    <row r="93" spans="1:8">
      <c r="A93" s="1">
        <f t="shared" si="8"/>
        <v>2013</v>
      </c>
      <c r="B93" s="1" t="s">
        <v>98</v>
      </c>
      <c r="C93" s="2">
        <v>136910.72365999999</v>
      </c>
      <c r="D93" s="2">
        <v>214697.01541485265</v>
      </c>
      <c r="E93" s="2">
        <v>1293296.9979999999</v>
      </c>
      <c r="F93" s="2">
        <v>1413243.48131362</v>
      </c>
      <c r="H93" s="1"/>
    </row>
    <row r="94" spans="1:8">
      <c r="A94" s="1">
        <f t="shared" si="8"/>
        <v>2014</v>
      </c>
      <c r="B94" s="1" t="s">
        <v>99</v>
      </c>
      <c r="C94" s="2">
        <v>152694.86558000001</v>
      </c>
      <c r="D94" s="2">
        <v>244955.78999438253</v>
      </c>
      <c r="E94" s="2">
        <v>1204057.669</v>
      </c>
      <c r="F94" s="2">
        <v>1385897.40324429</v>
      </c>
      <c r="H94" s="1"/>
    </row>
    <row r="95" spans="1:8">
      <c r="A95" s="1">
        <f t="shared" si="8"/>
        <v>2014</v>
      </c>
      <c r="B95" s="1" t="s">
        <v>100</v>
      </c>
      <c r="C95" s="2">
        <v>179103.63381999999</v>
      </c>
      <c r="D95" s="2">
        <v>238749.36514261574</v>
      </c>
      <c r="E95" s="2">
        <v>1271185.943</v>
      </c>
      <c r="F95" s="2">
        <v>1422176.91285085</v>
      </c>
      <c r="H95" s="1"/>
    </row>
    <row r="96" spans="1:8">
      <c r="A96" s="1">
        <f t="shared" si="8"/>
        <v>2014</v>
      </c>
      <c r="B96" s="1" t="s">
        <v>101</v>
      </c>
      <c r="C96" s="2">
        <v>180239.09271999999</v>
      </c>
      <c r="D96" s="2">
        <v>249707.28176981537</v>
      </c>
      <c r="E96" s="2">
        <v>1289070.652</v>
      </c>
      <c r="F96" s="2">
        <v>1462003.21427233</v>
      </c>
      <c r="H96" s="1"/>
    </row>
    <row r="97" spans="1:8">
      <c r="A97" s="1">
        <f t="shared" si="8"/>
        <v>2014</v>
      </c>
      <c r="B97" s="1" t="s">
        <v>102</v>
      </c>
      <c r="D97" s="2">
        <v>191507.62300892081</v>
      </c>
      <c r="E97" s="2"/>
      <c r="F97" s="2">
        <v>1508875.4696325299</v>
      </c>
      <c r="H97" s="1"/>
    </row>
    <row r="98" spans="1:8">
      <c r="A98" s="1">
        <f t="shared" si="8"/>
        <v>2015</v>
      </c>
      <c r="B98" s="1" t="s">
        <v>103</v>
      </c>
      <c r="D98" s="2">
        <v>232397.31107041799</v>
      </c>
      <c r="E98" s="2"/>
      <c r="F98" s="2">
        <v>1455389.5347899699</v>
      </c>
      <c r="H98" s="1"/>
    </row>
    <row r="99" spans="1:8">
      <c r="A99" s="1">
        <f t="shared" si="8"/>
        <v>2015</v>
      </c>
      <c r="B99" s="1" t="s">
        <v>104</v>
      </c>
      <c r="D99" s="2">
        <v>226725.36366476933</v>
      </c>
      <c r="E99" s="2"/>
      <c r="F99" s="2">
        <v>1481125.58800221</v>
      </c>
      <c r="H99" s="1"/>
    </row>
    <row r="100" spans="1:8">
      <c r="A100" s="1">
        <f t="shared" si="8"/>
        <v>2015</v>
      </c>
      <c r="B100" s="1" t="s">
        <v>105</v>
      </c>
      <c r="D100" s="2">
        <v>230810.38194228243</v>
      </c>
      <c r="E100" s="2"/>
      <c r="F100" s="2">
        <v>1509758.83423443</v>
      </c>
      <c r="H100" s="1"/>
    </row>
    <row r="101" spans="1:8">
      <c r="A101" s="1">
        <f t="shared" si="8"/>
        <v>2015</v>
      </c>
      <c r="B101" s="1" t="s">
        <v>106</v>
      </c>
      <c r="D101" s="2">
        <v>175134.03727967991</v>
      </c>
      <c r="E101" s="2"/>
      <c r="F101" s="2">
        <v>1554296.5030733801</v>
      </c>
      <c r="H101" s="1"/>
    </row>
    <row r="102" spans="1:8">
      <c r="A102" s="1">
        <f t="shared" si="8"/>
        <v>2016</v>
      </c>
      <c r="B102" s="1" t="s">
        <v>107</v>
      </c>
      <c r="D102" s="2">
        <v>207600.30149452575</v>
      </c>
      <c r="E102" s="2"/>
      <c r="F102" s="2">
        <v>1498374.6990772483</v>
      </c>
      <c r="H102" s="1"/>
    </row>
    <row r="103" spans="1:8">
      <c r="A103" s="1">
        <f t="shared" si="8"/>
        <v>2016</v>
      </c>
      <c r="B103" s="1" t="s">
        <v>108</v>
      </c>
      <c r="D103" s="2">
        <v>242717.56349703344</v>
      </c>
      <c r="E103" s="2"/>
      <c r="F103" s="2">
        <v>1557721.7893091526</v>
      </c>
      <c r="H103" s="1"/>
    </row>
    <row r="104" spans="1:8" ht="12.75" customHeight="1">
      <c r="A104" s="1">
        <f t="shared" si="8"/>
        <v>2016</v>
      </c>
      <c r="B104" s="1" t="s">
        <v>109</v>
      </c>
      <c r="D104" s="2">
        <v>237835.76664095325</v>
      </c>
      <c r="F104" s="1">
        <v>1580204.3915228385</v>
      </c>
      <c r="H104" s="1"/>
    </row>
    <row r="105" spans="1:8" ht="12.75" customHeight="1">
      <c r="H105" s="1"/>
    </row>
  </sheetData>
  <pageMargins left="0.78740157499999996" right="0.78740157499999996" top="0.984251969" bottom="0.984251969" header="0.5" footer="0.5"/>
  <pageSetup paperSize="0" fitToWidth="0" fitToHeight="0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69"/>
  <sheetViews>
    <sheetView zoomScale="55" zoomScaleNormal="55" workbookViewId="0">
      <selection activeCell="A9" sqref="A9"/>
    </sheetView>
  </sheetViews>
  <sheetFormatPr defaultColWidth="8.85546875" defaultRowHeight="15"/>
  <cols>
    <col min="1" max="1" width="9.7109375" customWidth="1"/>
    <col min="2" max="2" width="14.85546875" customWidth="1"/>
    <col min="3" max="3" width="16.42578125" customWidth="1"/>
    <col min="4" max="4" width="14.42578125" customWidth="1"/>
    <col min="5" max="5" width="16.42578125" customWidth="1"/>
    <col min="6" max="6" width="16.85546875" customWidth="1"/>
    <col min="7" max="7" width="16.42578125" customWidth="1"/>
    <col min="8" max="8" width="14.85546875" customWidth="1"/>
    <col min="9" max="9" width="20" customWidth="1"/>
    <col min="10" max="10" width="15.7109375" customWidth="1"/>
    <col min="11" max="11" width="20" customWidth="1"/>
    <col min="27" max="27" width="15.85546875" customWidth="1"/>
    <col min="30" max="30" width="10.28515625" customWidth="1"/>
    <col min="31" max="31" width="35.42578125" customWidth="1"/>
    <col min="32" max="32" width="59.42578125" customWidth="1"/>
    <col min="33" max="34" width="16" customWidth="1"/>
  </cols>
  <sheetData>
    <row r="1" spans="1:64" ht="15.75"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T1" s="26" t="s">
        <v>259</v>
      </c>
      <c r="U1" s="63" t="s">
        <v>302</v>
      </c>
      <c r="V1" s="28"/>
      <c r="W1" s="28"/>
      <c r="X1" s="28"/>
      <c r="Y1" s="28"/>
      <c r="Z1" s="28"/>
      <c r="AA1" s="28"/>
    </row>
    <row r="2" spans="1:64">
      <c r="A2" t="s">
        <v>233</v>
      </c>
      <c r="B2">
        <v>5.8629469475272908E-2</v>
      </c>
      <c r="C2">
        <v>7.4374886637473117E-2</v>
      </c>
      <c r="D2">
        <v>7.2519632491169231E-2</v>
      </c>
      <c r="E2">
        <v>7.2818060443976748E-2</v>
      </c>
      <c r="F2">
        <v>7.1256269808654724E-2</v>
      </c>
      <c r="G2">
        <v>0.10515688278783704</v>
      </c>
      <c r="H2">
        <v>9.3996954926642992E-2</v>
      </c>
      <c r="I2">
        <v>0.10647188678806845</v>
      </c>
      <c r="J2">
        <v>0.10711357611929019</v>
      </c>
      <c r="K2">
        <v>9.9829300984747474E-2</v>
      </c>
    </row>
    <row r="3" spans="1:64">
      <c r="B3" s="64"/>
      <c r="C3" s="64"/>
      <c r="D3" s="64"/>
      <c r="E3" s="64"/>
      <c r="F3" s="64"/>
      <c r="G3" s="64"/>
      <c r="H3" s="64"/>
      <c r="I3" s="64"/>
      <c r="J3" s="64"/>
      <c r="K3" s="64"/>
    </row>
    <row r="5" spans="1:64" ht="173.25">
      <c r="A5" t="s">
        <v>303</v>
      </c>
      <c r="AD5" t="s">
        <v>264</v>
      </c>
      <c r="AE5" s="65" t="s">
        <v>304</v>
      </c>
      <c r="AF5" s="65" t="s">
        <v>305</v>
      </c>
      <c r="AG5" s="65" t="s">
        <v>306</v>
      </c>
      <c r="AH5" s="65" t="s">
        <v>307</v>
      </c>
      <c r="BI5" s="65"/>
      <c r="BJ5" s="65"/>
      <c r="BK5" s="65"/>
      <c r="BL5" s="65"/>
    </row>
    <row r="6" spans="1:64">
      <c r="A6" t="s">
        <v>308</v>
      </c>
      <c r="AD6">
        <v>2005</v>
      </c>
      <c r="AE6" s="21">
        <v>6.6558747605962199E-2</v>
      </c>
      <c r="AF6" s="21"/>
      <c r="AG6" s="21">
        <v>6.5063876729438516E-2</v>
      </c>
      <c r="AH6" s="21"/>
      <c r="BI6" s="21"/>
      <c r="BJ6" s="21"/>
      <c r="BK6" s="21"/>
      <c r="BL6" s="21"/>
    </row>
    <row r="7" spans="1:64">
      <c r="A7" t="s">
        <v>309</v>
      </c>
      <c r="AD7">
        <v>2006</v>
      </c>
      <c r="AE7" s="21">
        <v>6.8791472814803939E-2</v>
      </c>
      <c r="AF7" s="21"/>
      <c r="AG7" s="21">
        <v>6.7153253932928633E-2</v>
      </c>
      <c r="AH7" s="21"/>
      <c r="BI7" s="21"/>
      <c r="BJ7" s="21"/>
      <c r="BK7" s="21"/>
      <c r="BL7" s="21"/>
    </row>
    <row r="8" spans="1:64">
      <c r="A8" t="s">
        <v>310</v>
      </c>
      <c r="F8" t="s">
        <v>311</v>
      </c>
      <c r="AD8">
        <v>2007</v>
      </c>
      <c r="AE8" s="21">
        <v>6.6525296852591273E-2</v>
      </c>
      <c r="AF8" s="21"/>
      <c r="AG8" s="21">
        <v>6.5228438217459175E-2</v>
      </c>
      <c r="AH8" s="21"/>
      <c r="BI8" s="21"/>
      <c r="BJ8" s="21"/>
      <c r="BK8" s="21"/>
      <c r="BL8" s="21"/>
    </row>
    <row r="9" spans="1:64">
      <c r="A9" t="s">
        <v>312</v>
      </c>
      <c r="F9" t="s">
        <v>313</v>
      </c>
      <c r="AD9">
        <v>2008</v>
      </c>
      <c r="AE9" s="21">
        <v>6.6775029632481095E-2</v>
      </c>
      <c r="AF9" s="21"/>
      <c r="AG9" s="21">
        <v>6.5240423930492286E-2</v>
      </c>
      <c r="AH9" s="21"/>
      <c r="BI9" s="21"/>
      <c r="BJ9" s="21"/>
      <c r="BK9" s="21"/>
      <c r="BL9" s="21"/>
    </row>
    <row r="10" spans="1:64">
      <c r="A10" t="s">
        <v>314</v>
      </c>
      <c r="F10" t="s">
        <v>315</v>
      </c>
      <c r="AD10">
        <v>2009</v>
      </c>
      <c r="AE10" s="21">
        <v>6.4708370769213069E-2</v>
      </c>
      <c r="AF10" s="21"/>
      <c r="AG10" s="21">
        <v>6.360835548281972E-2</v>
      </c>
      <c r="AH10" s="21"/>
      <c r="BI10" s="21"/>
      <c r="BJ10" s="21"/>
      <c r="BK10" s="21"/>
      <c r="BL10" s="21"/>
    </row>
    <row r="11" spans="1:64">
      <c r="AD11">
        <v>2010</v>
      </c>
      <c r="AE11" s="21"/>
      <c r="AF11" s="21">
        <v>0.10744444292866595</v>
      </c>
      <c r="AG11" s="21"/>
      <c r="AH11" s="21">
        <v>0.10515688278783704</v>
      </c>
      <c r="BI11" s="21"/>
      <c r="BJ11" s="21"/>
      <c r="BK11" s="21"/>
      <c r="BL11" s="21"/>
    </row>
    <row r="12" spans="1:64">
      <c r="AD12">
        <v>2011</v>
      </c>
      <c r="AE12" s="21"/>
      <c r="AF12" s="21">
        <v>9.5368263507979487E-2</v>
      </c>
      <c r="AG12" s="21"/>
      <c r="AH12" s="21">
        <v>9.3996954926642992E-2</v>
      </c>
      <c r="BI12" s="21"/>
      <c r="BJ12" s="21"/>
      <c r="BK12" s="21"/>
      <c r="BL12" s="21"/>
    </row>
    <row r="13" spans="1:64">
      <c r="D13" t="s">
        <v>316</v>
      </c>
      <c r="E13" t="s">
        <v>317</v>
      </c>
      <c r="F13" t="s">
        <v>318</v>
      </c>
      <c r="G13" t="s">
        <v>319</v>
      </c>
      <c r="H13" t="s">
        <v>320</v>
      </c>
      <c r="I13" t="s">
        <v>321</v>
      </c>
      <c r="J13" t="s">
        <v>322</v>
      </c>
      <c r="K13" t="s">
        <v>323</v>
      </c>
      <c r="AD13">
        <v>2012</v>
      </c>
      <c r="AE13" s="21"/>
      <c r="AF13" s="21">
        <v>0.10870700582339754</v>
      </c>
      <c r="AG13" s="21"/>
      <c r="AH13" s="21">
        <v>0.10647188678806845</v>
      </c>
      <c r="BI13" s="21"/>
      <c r="BJ13" s="21"/>
      <c r="BK13" s="21"/>
      <c r="BL13" s="21"/>
    </row>
    <row r="14" spans="1:64">
      <c r="C14" s="66">
        <v>2005</v>
      </c>
      <c r="D14" s="67">
        <v>99913</v>
      </c>
      <c r="E14" s="67">
        <v>1501125</v>
      </c>
      <c r="F14" s="67">
        <v>34489</v>
      </c>
      <c r="G14" s="67">
        <f t="shared" ref="G14:G23" si="0">SUM(E14:F14)</f>
        <v>1535614</v>
      </c>
      <c r="H14" s="68">
        <f>D14/E14</f>
        <v>6.6558747605962199E-2</v>
      </c>
      <c r="I14" s="68">
        <f t="shared" ref="I14:I23" si="1">D14/G14</f>
        <v>6.5063876729438516E-2</v>
      </c>
      <c r="J14" s="69">
        <f>F14/D14</f>
        <v>0.34519031557454988</v>
      </c>
      <c r="K14">
        <v>0.51874433205963155</v>
      </c>
      <c r="L14" s="29"/>
      <c r="AD14">
        <v>2013</v>
      </c>
      <c r="AE14" s="21"/>
      <c r="AF14" s="21">
        <v>0.10859009197795413</v>
      </c>
      <c r="AG14" s="21"/>
      <c r="AH14" s="21">
        <v>0.10711357611929019</v>
      </c>
      <c r="BI14" s="21"/>
      <c r="BJ14" s="21"/>
      <c r="BK14" s="21"/>
      <c r="BL14" s="21"/>
    </row>
    <row r="15" spans="1:64">
      <c r="C15" s="66">
        <v>2006</v>
      </c>
      <c r="D15" s="67">
        <v>114814</v>
      </c>
      <c r="E15" s="67">
        <v>1669015</v>
      </c>
      <c r="F15" s="67">
        <v>40716</v>
      </c>
      <c r="G15" s="67">
        <f t="shared" si="0"/>
        <v>1709731</v>
      </c>
      <c r="H15" s="68">
        <f t="shared" ref="H15:H23" si="2">D15/E15</f>
        <v>6.8791472814803939E-2</v>
      </c>
      <c r="I15" s="68">
        <f t="shared" si="1"/>
        <v>6.7153253932928633E-2</v>
      </c>
      <c r="J15" s="69">
        <f t="shared" ref="J15:J23" si="3">F15/D15</f>
        <v>0.3546257425052694</v>
      </c>
      <c r="K15">
        <v>0.5404471136456005</v>
      </c>
      <c r="L15" s="29"/>
      <c r="AA15" s="29"/>
      <c r="AC15" s="70"/>
      <c r="AD15">
        <v>2014</v>
      </c>
      <c r="AE15" s="21"/>
      <c r="AF15" s="21">
        <v>0.10114159772378178</v>
      </c>
      <c r="AG15" s="21"/>
      <c r="AH15" s="21">
        <v>9.9829300984747474E-2</v>
      </c>
      <c r="BI15" s="21"/>
      <c r="BJ15" s="21"/>
      <c r="BK15" s="21"/>
      <c r="BL15" s="21"/>
    </row>
    <row r="16" spans="1:64">
      <c r="C16" s="66">
        <v>2007</v>
      </c>
      <c r="D16" s="67">
        <v>124640</v>
      </c>
      <c r="E16" s="67">
        <v>1873573</v>
      </c>
      <c r="F16" s="67">
        <v>37250</v>
      </c>
      <c r="G16" s="67">
        <f t="shared" si="0"/>
        <v>1910823</v>
      </c>
      <c r="H16" s="68">
        <f t="shared" si="2"/>
        <v>6.6525296852591273E-2</v>
      </c>
      <c r="I16" s="68">
        <f t="shared" si="1"/>
        <v>6.5228438217459175E-2</v>
      </c>
      <c r="J16" s="69">
        <f t="shared" si="3"/>
        <v>0.2988607188703466</v>
      </c>
      <c r="K16">
        <v>0.56012671525733848</v>
      </c>
      <c r="L16" s="29"/>
      <c r="AA16" s="29"/>
      <c r="AC16" s="70"/>
    </row>
    <row r="17" spans="1:30">
      <c r="C17" s="66">
        <v>2008</v>
      </c>
      <c r="D17" s="67">
        <v>140333</v>
      </c>
      <c r="E17" s="67">
        <v>2101579</v>
      </c>
      <c r="F17" s="67">
        <v>49434</v>
      </c>
      <c r="G17" s="67">
        <f t="shared" si="0"/>
        <v>2151013</v>
      </c>
      <c r="H17" s="68">
        <f t="shared" si="2"/>
        <v>6.6775029632481095E-2</v>
      </c>
      <c r="I17" s="68">
        <f t="shared" si="1"/>
        <v>6.5240423930492286E-2</v>
      </c>
      <c r="J17" s="69">
        <f t="shared" si="3"/>
        <v>0.352262119387457</v>
      </c>
      <c r="K17">
        <v>0.5919323809210123</v>
      </c>
      <c r="L17" s="29"/>
      <c r="AA17" s="29"/>
      <c r="AC17" s="70"/>
      <c r="AD17" s="64"/>
    </row>
    <row r="18" spans="1:30">
      <c r="C18" s="66">
        <v>2009</v>
      </c>
      <c r="D18" s="67">
        <v>151893</v>
      </c>
      <c r="E18" s="67">
        <v>2347347</v>
      </c>
      <c r="F18" s="67">
        <v>40594</v>
      </c>
      <c r="G18" s="67">
        <f t="shared" si="0"/>
        <v>2387941</v>
      </c>
      <c r="H18" s="68">
        <f t="shared" si="2"/>
        <v>6.4708370769213069E-2</v>
      </c>
      <c r="I18" s="68">
        <f t="shared" si="1"/>
        <v>6.360835548281972E-2</v>
      </c>
      <c r="J18" s="69">
        <f t="shared" si="3"/>
        <v>0.26725392216889521</v>
      </c>
      <c r="K18">
        <v>0.62086664688429793</v>
      </c>
      <c r="L18" s="29"/>
      <c r="AA18" s="29"/>
      <c r="AC18" s="70"/>
    </row>
    <row r="19" spans="1:30">
      <c r="C19" s="28">
        <v>2010</v>
      </c>
      <c r="D19" s="71">
        <v>267784</v>
      </c>
      <c r="E19" s="71">
        <v>2492302</v>
      </c>
      <c r="F19" s="71">
        <v>54217</v>
      </c>
      <c r="G19" s="71">
        <f t="shared" si="0"/>
        <v>2546519</v>
      </c>
      <c r="H19" s="72">
        <f t="shared" si="2"/>
        <v>0.10744444292866595</v>
      </c>
      <c r="I19" s="72">
        <f t="shared" si="1"/>
        <v>0.10515688278783704</v>
      </c>
      <c r="J19" s="73">
        <f t="shared" si="3"/>
        <v>0.20246541989065814</v>
      </c>
      <c r="K19">
        <v>0.65215243815887725</v>
      </c>
      <c r="L19" s="29"/>
      <c r="AA19" s="29"/>
    </row>
    <row r="20" spans="1:30">
      <c r="C20" s="28">
        <v>2011</v>
      </c>
      <c r="D20" s="71">
        <v>296791</v>
      </c>
      <c r="E20" s="71">
        <v>2828939</v>
      </c>
      <c r="F20" s="71">
        <v>41271</v>
      </c>
      <c r="G20" s="71">
        <f t="shared" si="0"/>
        <v>2870210</v>
      </c>
      <c r="H20" s="72">
        <f t="shared" si="2"/>
        <v>0.1049124777876087</v>
      </c>
      <c r="I20" s="72">
        <f t="shared" si="1"/>
        <v>0.10340393211646534</v>
      </c>
      <c r="J20" s="73">
        <f t="shared" si="3"/>
        <v>0.13905745120303514</v>
      </c>
      <c r="K20">
        <v>0.6954316444599713</v>
      </c>
      <c r="L20" s="29"/>
      <c r="AA20" s="29"/>
    </row>
    <row r="21" spans="1:30">
      <c r="C21" s="28">
        <v>2012</v>
      </c>
      <c r="D21" s="71">
        <v>343646</v>
      </c>
      <c r="E21" s="71">
        <v>3161213</v>
      </c>
      <c r="F21" s="71">
        <v>66362</v>
      </c>
      <c r="G21" s="71">
        <f t="shared" si="0"/>
        <v>3227575</v>
      </c>
      <c r="H21" s="72">
        <f t="shared" si="2"/>
        <v>0.10870700582339754</v>
      </c>
      <c r="I21" s="72">
        <f t="shared" si="1"/>
        <v>0.10647188678806845</v>
      </c>
      <c r="J21" s="73">
        <f t="shared" si="3"/>
        <v>0.19311151592045303</v>
      </c>
      <c r="K21">
        <v>0.7330102168813335</v>
      </c>
      <c r="L21" s="29"/>
      <c r="AA21" s="29"/>
    </row>
    <row r="22" spans="1:30">
      <c r="C22" s="28">
        <v>2013</v>
      </c>
      <c r="D22" s="71">
        <v>385540</v>
      </c>
      <c r="E22" s="71">
        <v>3550416</v>
      </c>
      <c r="F22" s="71">
        <v>48941</v>
      </c>
      <c r="G22" s="71">
        <f t="shared" si="0"/>
        <v>3599357</v>
      </c>
      <c r="H22" s="72">
        <f t="shared" si="2"/>
        <v>0.10859009197795413</v>
      </c>
      <c r="I22" s="72">
        <f t="shared" si="1"/>
        <v>0.10711357611929019</v>
      </c>
      <c r="J22" s="73">
        <f t="shared" si="3"/>
        <v>0.12694143279555947</v>
      </c>
      <c r="K22">
        <v>0.7784877768693832</v>
      </c>
      <c r="L22" s="29"/>
      <c r="AA22" s="29"/>
    </row>
    <row r="23" spans="1:30">
      <c r="C23" s="28">
        <v>2014</v>
      </c>
      <c r="D23" s="71">
        <v>394290</v>
      </c>
      <c r="E23" s="71">
        <v>3898396</v>
      </c>
      <c r="F23" s="71">
        <v>51246</v>
      </c>
      <c r="G23" s="71">
        <f t="shared" si="0"/>
        <v>3949642</v>
      </c>
      <c r="H23" s="72">
        <f t="shared" si="2"/>
        <v>0.10114159772378178</v>
      </c>
      <c r="I23" s="72">
        <f t="shared" si="1"/>
        <v>9.9829300984747474E-2</v>
      </c>
      <c r="J23" s="73">
        <f t="shared" si="3"/>
        <v>0.12997032640949555</v>
      </c>
      <c r="K23">
        <v>0.82775971043448238</v>
      </c>
      <c r="L23" s="29"/>
      <c r="AA23" s="29"/>
    </row>
    <row r="27" spans="1:30">
      <c r="B27" t="s">
        <v>316</v>
      </c>
      <c r="C27" t="s">
        <v>319</v>
      </c>
    </row>
    <row r="28" spans="1:30">
      <c r="A28" s="66">
        <v>2005</v>
      </c>
      <c r="B28" s="67">
        <f t="shared" ref="B28:B37" si="4">D14/K14</f>
        <v>192605.47793033937</v>
      </c>
      <c r="C28" s="67">
        <f t="shared" ref="C28:C37" si="5">G14/K14</f>
        <v>2960252.1031949813</v>
      </c>
    </row>
    <row r="29" spans="1:30">
      <c r="A29" s="66">
        <v>2006</v>
      </c>
      <c r="B29" s="67">
        <f t="shared" si="4"/>
        <v>212442.61853027411</v>
      </c>
      <c r="C29" s="67">
        <f t="shared" si="5"/>
        <v>3163549.1370598017</v>
      </c>
    </row>
    <row r="30" spans="1:30">
      <c r="A30" s="66">
        <v>2007</v>
      </c>
      <c r="B30" s="67">
        <f t="shared" si="4"/>
        <v>222521.07711508952</v>
      </c>
      <c r="C30" s="67">
        <f t="shared" si="5"/>
        <v>3411412.0036608367</v>
      </c>
    </row>
    <row r="31" spans="1:30">
      <c r="A31" s="66">
        <v>2008</v>
      </c>
      <c r="B31" s="67">
        <f t="shared" si="4"/>
        <v>237076.06565069142</v>
      </c>
      <c r="C31" s="67">
        <f t="shared" si="5"/>
        <v>3633882.9726685151</v>
      </c>
    </row>
    <row r="32" spans="1:30">
      <c r="A32" s="66">
        <v>2009</v>
      </c>
      <c r="B32" s="67">
        <f t="shared" si="4"/>
        <v>244646.738171951</v>
      </c>
      <c r="C32" s="67">
        <f t="shared" si="5"/>
        <v>3846141.5377737409</v>
      </c>
    </row>
    <row r="33" spans="1:5">
      <c r="A33" s="28">
        <v>2010</v>
      </c>
      <c r="B33" s="71">
        <f t="shared" si="4"/>
        <v>410615.65414980863</v>
      </c>
      <c r="C33" s="71">
        <f t="shared" si="5"/>
        <v>3904791.0442368346</v>
      </c>
    </row>
    <row r="34" spans="1:5">
      <c r="A34" s="28">
        <v>2011</v>
      </c>
      <c r="B34" s="71">
        <f t="shared" si="4"/>
        <v>426772.35406862933</v>
      </c>
      <c r="C34" s="71">
        <f t="shared" si="5"/>
        <v>4127235.2543416764</v>
      </c>
    </row>
    <row r="35" spans="1:5">
      <c r="A35" s="28">
        <v>2012</v>
      </c>
      <c r="B35" s="71">
        <f t="shared" si="4"/>
        <v>468814.74785177869</v>
      </c>
      <c r="C35" s="71">
        <f t="shared" si="5"/>
        <v>4403178.735668987</v>
      </c>
    </row>
    <row r="36" spans="1:5">
      <c r="A36" s="28">
        <v>2013</v>
      </c>
      <c r="B36" s="71">
        <f t="shared" si="4"/>
        <v>495242.20091214991</v>
      </c>
      <c r="C36" s="71">
        <f t="shared" si="5"/>
        <v>4623524.1026833877</v>
      </c>
    </row>
    <row r="37" spans="1:5">
      <c r="A37" s="28">
        <v>2014</v>
      </c>
      <c r="B37" s="71">
        <f t="shared" si="4"/>
        <v>476333.88654908235</v>
      </c>
      <c r="C37" s="71">
        <f t="shared" si="5"/>
        <v>4771483.7412500717</v>
      </c>
    </row>
    <row r="39" spans="1:5">
      <c r="E39" t="s">
        <v>324</v>
      </c>
    </row>
    <row r="59" spans="33:45" ht="173.25">
      <c r="AO59" t="s">
        <v>264</v>
      </c>
      <c r="AP59" s="65" t="s">
        <v>304</v>
      </c>
      <c r="AQ59" s="65" t="s">
        <v>305</v>
      </c>
      <c r="AR59" s="65" t="s">
        <v>325</v>
      </c>
      <c r="AS59" s="65" t="s">
        <v>326</v>
      </c>
    </row>
    <row r="60" spans="33:45">
      <c r="AG60">
        <v>2005</v>
      </c>
      <c r="AH60">
        <v>99913</v>
      </c>
      <c r="AI60">
        <v>1501125</v>
      </c>
      <c r="AJ60">
        <v>34489</v>
      </c>
      <c r="AK60">
        <f>AJ60/AH60</f>
        <v>0.34519031557454988</v>
      </c>
      <c r="AL60">
        <f>AJ60/AI60</f>
        <v>2.2975435090348904E-2</v>
      </c>
      <c r="AO60">
        <v>2005</v>
      </c>
      <c r="AP60" s="21">
        <v>2.2975435090348904E-2</v>
      </c>
      <c r="AQ60" s="21"/>
      <c r="AR60" s="21">
        <v>0.34519031557454988</v>
      </c>
      <c r="AS60" s="21"/>
    </row>
    <row r="61" spans="33:45">
      <c r="AG61">
        <v>2006</v>
      </c>
      <c r="AH61">
        <v>114814</v>
      </c>
      <c r="AI61">
        <v>1669015</v>
      </c>
      <c r="AJ61">
        <v>40716</v>
      </c>
      <c r="AK61">
        <f t="shared" ref="AK61:AK69" si="6">AJ61/AH61</f>
        <v>0.3546257425052694</v>
      </c>
      <c r="AL61">
        <f t="shared" ref="AL61:AL69" si="7">AJ61/AI61</f>
        <v>2.4395227124980903E-2</v>
      </c>
      <c r="AO61">
        <v>2006</v>
      </c>
      <c r="AP61" s="21">
        <v>2.4395227124980903E-2</v>
      </c>
      <c r="AQ61" s="21"/>
      <c r="AR61" s="21">
        <v>0.3546257425052694</v>
      </c>
      <c r="AS61" s="21"/>
    </row>
    <row r="62" spans="33:45">
      <c r="AG62">
        <v>2007</v>
      </c>
      <c r="AH62">
        <v>124640</v>
      </c>
      <c r="AI62">
        <v>1873573</v>
      </c>
      <c r="AJ62">
        <v>37250</v>
      </c>
      <c r="AK62">
        <f t="shared" si="6"/>
        <v>0.2988607188703466</v>
      </c>
      <c r="AL62">
        <f t="shared" si="7"/>
        <v>1.9881798040428635E-2</v>
      </c>
      <c r="AO62">
        <v>2007</v>
      </c>
      <c r="AP62" s="21">
        <v>1.9881798040428635E-2</v>
      </c>
      <c r="AQ62" s="21"/>
      <c r="AR62" s="21">
        <v>0.2988607188703466</v>
      </c>
      <c r="AS62" s="21"/>
    </row>
    <row r="63" spans="33:45">
      <c r="AG63">
        <v>2008</v>
      </c>
      <c r="AH63">
        <v>140333</v>
      </c>
      <c r="AI63">
        <v>2101579</v>
      </c>
      <c r="AJ63">
        <v>49434</v>
      </c>
      <c r="AK63">
        <f t="shared" si="6"/>
        <v>0.352262119387457</v>
      </c>
      <c r="AL63">
        <f t="shared" si="7"/>
        <v>2.3522313460498035E-2</v>
      </c>
      <c r="AO63">
        <v>2008</v>
      </c>
      <c r="AP63" s="21">
        <v>2.3522313460498035E-2</v>
      </c>
      <c r="AQ63" s="21"/>
      <c r="AR63" s="21">
        <v>0.352262119387457</v>
      </c>
      <c r="AS63" s="21"/>
    </row>
    <row r="64" spans="33:45">
      <c r="AG64">
        <v>2009</v>
      </c>
      <c r="AH64">
        <v>151893</v>
      </c>
      <c r="AI64">
        <v>2347347</v>
      </c>
      <c r="AJ64">
        <v>40594</v>
      </c>
      <c r="AK64">
        <f t="shared" si="6"/>
        <v>0.26725392216889521</v>
      </c>
      <c r="AL64">
        <f t="shared" si="7"/>
        <v>1.7293565885231284E-2</v>
      </c>
      <c r="AO64">
        <v>2009</v>
      </c>
      <c r="AP64" s="21">
        <v>1.7293565885231284E-2</v>
      </c>
      <c r="AQ64" s="21"/>
      <c r="AR64" s="21">
        <v>0.26725392216889521</v>
      </c>
      <c r="AS64" s="21"/>
    </row>
    <row r="65" spans="33:45">
      <c r="AG65">
        <v>2010</v>
      </c>
      <c r="AH65">
        <v>267784</v>
      </c>
      <c r="AI65">
        <v>2492302</v>
      </c>
      <c r="AJ65">
        <v>54217</v>
      </c>
      <c r="AK65">
        <f t="shared" si="6"/>
        <v>0.20246541989065814</v>
      </c>
      <c r="AL65">
        <f t="shared" si="7"/>
        <v>2.1753784252470206E-2</v>
      </c>
      <c r="AO65">
        <v>2010</v>
      </c>
      <c r="AP65" s="21"/>
      <c r="AQ65" s="21">
        <v>2.1753784252470206E-2</v>
      </c>
      <c r="AR65" s="21"/>
      <c r="AS65" s="21">
        <v>0.20246541989065814</v>
      </c>
    </row>
    <row r="66" spans="33:45">
      <c r="AG66">
        <v>2011</v>
      </c>
      <c r="AH66">
        <v>296791</v>
      </c>
      <c r="AI66">
        <v>2828939</v>
      </c>
      <c r="AJ66">
        <v>41271</v>
      </c>
      <c r="AK66">
        <f t="shared" si="6"/>
        <v>0.13905745120303514</v>
      </c>
      <c r="AL66">
        <f t="shared" si="7"/>
        <v>1.4588861760539905E-2</v>
      </c>
      <c r="AO66">
        <v>2011</v>
      </c>
      <c r="AP66" s="21"/>
      <c r="AQ66" s="21">
        <v>1.4588861760539905E-2</v>
      </c>
      <c r="AR66" s="21"/>
      <c r="AS66" s="21">
        <v>0.13905745120303514</v>
      </c>
    </row>
    <row r="67" spans="33:45">
      <c r="AG67">
        <v>2012</v>
      </c>
      <c r="AH67">
        <v>343646</v>
      </c>
      <c r="AI67">
        <v>3161213</v>
      </c>
      <c r="AJ67">
        <v>66362</v>
      </c>
      <c r="AK67">
        <f t="shared" si="6"/>
        <v>0.19311151592045303</v>
      </c>
      <c r="AL67">
        <f t="shared" si="7"/>
        <v>2.0992574685729813E-2</v>
      </c>
      <c r="AO67">
        <v>2012</v>
      </c>
      <c r="AP67" s="21"/>
      <c r="AQ67" s="21">
        <v>2.0992574685729813E-2</v>
      </c>
      <c r="AR67" s="21"/>
      <c r="AS67" s="21">
        <v>0.19311151592045303</v>
      </c>
    </row>
    <row r="68" spans="33:45">
      <c r="AG68">
        <v>2013</v>
      </c>
      <c r="AH68">
        <v>385540</v>
      </c>
      <c r="AI68">
        <v>3550416</v>
      </c>
      <c r="AJ68">
        <v>48941</v>
      </c>
      <c r="AK68">
        <f t="shared" si="6"/>
        <v>0.12694143279555947</v>
      </c>
      <c r="AL68">
        <f t="shared" si="7"/>
        <v>1.3784581863083087E-2</v>
      </c>
      <c r="AO68">
        <v>2013</v>
      </c>
      <c r="AP68" s="21"/>
      <c r="AQ68" s="21">
        <v>1.3784581863083087E-2</v>
      </c>
      <c r="AR68" s="21"/>
      <c r="AS68" s="21">
        <v>0.12694143279555947</v>
      </c>
    </row>
    <row r="69" spans="33:45">
      <c r="AG69">
        <v>2014</v>
      </c>
      <c r="AH69">
        <v>394290</v>
      </c>
      <c r="AI69">
        <v>3898396</v>
      </c>
      <c r="AJ69">
        <v>51246</v>
      </c>
      <c r="AK69">
        <f t="shared" si="6"/>
        <v>0.12997032640949555</v>
      </c>
      <c r="AL69">
        <f t="shared" si="7"/>
        <v>1.314540646973781E-2</v>
      </c>
      <c r="AO69">
        <v>2014</v>
      </c>
      <c r="AP69" s="21"/>
      <c r="AQ69" s="21">
        <v>1.314540646973781E-2</v>
      </c>
      <c r="AR69" s="21"/>
      <c r="AS69" s="21">
        <v>0.12997032640949555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zoomScale="80" zoomScaleNormal="80" zoomScalePageLayoutView="80" workbookViewId="0">
      <selection activeCell="M1" sqref="M1"/>
    </sheetView>
  </sheetViews>
  <sheetFormatPr defaultColWidth="8.85546875" defaultRowHeight="15"/>
  <cols>
    <col min="1" max="1" width="15" customWidth="1"/>
    <col min="18" max="18" width="18.42578125" customWidth="1"/>
  </cols>
  <sheetData>
    <row r="1" spans="1:18">
      <c r="A1" t="s">
        <v>238</v>
      </c>
    </row>
    <row r="2" spans="1:18">
      <c r="A2" t="s">
        <v>239</v>
      </c>
    </row>
    <row r="3" spans="1:18">
      <c r="A3" t="s">
        <v>240</v>
      </c>
    </row>
    <row r="4" spans="1:18">
      <c r="A4" t="s">
        <v>241</v>
      </c>
    </row>
    <row r="5" spans="1:18">
      <c r="A5" t="s">
        <v>242</v>
      </c>
    </row>
    <row r="7" spans="1:18">
      <c r="A7" t="s">
        <v>243</v>
      </c>
    </row>
    <row r="8" spans="1:18">
      <c r="A8" t="s">
        <v>244</v>
      </c>
      <c r="B8">
        <v>2000</v>
      </c>
      <c r="C8">
        <v>2001</v>
      </c>
      <c r="D8">
        <v>2002</v>
      </c>
      <c r="E8">
        <v>2003</v>
      </c>
      <c r="F8">
        <v>2004</v>
      </c>
      <c r="G8">
        <v>2005</v>
      </c>
      <c r="H8">
        <v>2006</v>
      </c>
      <c r="I8">
        <v>2007</v>
      </c>
      <c r="J8">
        <v>2008</v>
      </c>
      <c r="K8">
        <v>2009</v>
      </c>
      <c r="L8">
        <v>2010</v>
      </c>
      <c r="M8">
        <v>2011</v>
      </c>
      <c r="N8">
        <v>2012</v>
      </c>
      <c r="O8">
        <v>2013</v>
      </c>
      <c r="P8">
        <v>2014</v>
      </c>
      <c r="Q8">
        <v>2015</v>
      </c>
      <c r="R8">
        <v>2016</v>
      </c>
    </row>
    <row r="9" spans="1:18">
      <c r="A9" t="s">
        <v>224</v>
      </c>
      <c r="B9" s="21">
        <v>0.282456468540145</v>
      </c>
      <c r="C9" s="21">
        <v>0.28008280876283903</v>
      </c>
      <c r="D9" s="21">
        <v>0.27214637421813104</v>
      </c>
      <c r="E9" s="21">
        <v>0.30218753843661</v>
      </c>
      <c r="F9" s="21">
        <v>0.305699940003266</v>
      </c>
      <c r="G9" s="21">
        <v>0.31508430667221199</v>
      </c>
      <c r="H9" s="21">
        <v>0.34345176668155297</v>
      </c>
      <c r="I9" s="21">
        <v>0.35796428330396302</v>
      </c>
      <c r="J9" s="21">
        <v>0.37316503373169502</v>
      </c>
      <c r="K9" s="21">
        <v>0.378367337042948</v>
      </c>
      <c r="L9" s="21">
        <v>0.38986110109698996</v>
      </c>
      <c r="M9" s="21">
        <v>0.37839133457829704</v>
      </c>
      <c r="N9" s="21">
        <v>0.381106016482954</v>
      </c>
      <c r="O9" s="21">
        <v>0.38461282563501697</v>
      </c>
      <c r="P9" s="21">
        <v>0.37986749301909906</v>
      </c>
      <c r="Q9" s="21"/>
      <c r="R9" s="21"/>
    </row>
    <row r="10" spans="1:18">
      <c r="A10" t="s">
        <v>245</v>
      </c>
      <c r="B10" s="21">
        <v>0.15314719632038598</v>
      </c>
      <c r="C10" s="21">
        <v>0.15522645706548899</v>
      </c>
      <c r="D10" s="21">
        <v>0.152942090540197</v>
      </c>
      <c r="E10" s="21">
        <v>0.14828181414358199</v>
      </c>
      <c r="F10" s="21">
        <v>0.13703450749285501</v>
      </c>
      <c r="G10" s="21">
        <v>0.139652705035334</v>
      </c>
      <c r="H10" s="21">
        <v>0.15800190265542699</v>
      </c>
      <c r="I10" s="21">
        <v>0.17411763580037898</v>
      </c>
      <c r="J10" s="21">
        <v>0.16672093037724001</v>
      </c>
      <c r="K10" s="21">
        <v>0.17052172017304501</v>
      </c>
      <c r="L10" s="21">
        <v>0.170131727712523</v>
      </c>
      <c r="M10" s="21">
        <v>0.17837215778177001</v>
      </c>
      <c r="N10" s="21">
        <v>0.18523569141517399</v>
      </c>
      <c r="O10" s="21">
        <v>0.19138611885169901</v>
      </c>
      <c r="P10" s="21">
        <v>0.200913595006012</v>
      </c>
      <c r="Q10" s="21">
        <v>0.18998149072383999</v>
      </c>
      <c r="R10" s="21"/>
    </row>
    <row r="11" spans="1:18">
      <c r="A11" t="s">
        <v>149</v>
      </c>
      <c r="B11" s="21">
        <v>4.3020895471145897E-2</v>
      </c>
      <c r="C11" s="21">
        <v>8.3281729045929301E-2</v>
      </c>
      <c r="D11" s="21">
        <v>8.09266972671943E-2</v>
      </c>
      <c r="E11" s="21">
        <v>7.0412549198118402E-2</v>
      </c>
      <c r="F11" s="21">
        <v>5.8536335421912507E-2</v>
      </c>
      <c r="G11" s="21">
        <v>5.2445408066680903E-2</v>
      </c>
      <c r="H11" s="21">
        <v>6.92220661254518E-2</v>
      </c>
      <c r="I11" s="21">
        <v>9.2502819223973298E-2</v>
      </c>
      <c r="J11" s="21">
        <v>0.132301758358605</v>
      </c>
      <c r="K11" s="21">
        <v>0.123066915917453</v>
      </c>
      <c r="L11" s="21">
        <v>0.11075327896944299</v>
      </c>
      <c r="M11" s="21">
        <v>0.12604701466917601</v>
      </c>
      <c r="N11" s="21">
        <v>0.15336776412766701</v>
      </c>
      <c r="O11" s="21">
        <v>0.15251858931251799</v>
      </c>
      <c r="P11" s="21">
        <v>0.15866496625031801</v>
      </c>
      <c r="Q11" s="21">
        <v>0.16201092223456201</v>
      </c>
      <c r="R11" s="21">
        <v>0.16226799960564597</v>
      </c>
    </row>
    <row r="12" spans="1:18">
      <c r="A12" s="22" t="s">
        <v>246</v>
      </c>
      <c r="B12" s="23">
        <v>0.1266298507131782</v>
      </c>
      <c r="C12" s="23">
        <v>0.12673756883280909</v>
      </c>
      <c r="D12" s="23">
        <v>0.13470685930296589</v>
      </c>
      <c r="E12" s="23">
        <v>0.12855321621282492</v>
      </c>
      <c r="F12" s="23">
        <v>0.12612793955269336</v>
      </c>
      <c r="G12" s="23">
        <v>0.11658066139015996</v>
      </c>
      <c r="H12" s="23">
        <v>0.11332009565055638</v>
      </c>
      <c r="I12" s="23">
        <v>0.10907975085732342</v>
      </c>
      <c r="J12" s="23">
        <v>0.10597802241677101</v>
      </c>
      <c r="K12" s="23">
        <v>0.10498546039180173</v>
      </c>
      <c r="L12" s="23">
        <v>0.10744444292866595</v>
      </c>
      <c r="M12" s="23">
        <v>0.1049124777876087</v>
      </c>
      <c r="N12" s="23">
        <v>0.10870700582339754</v>
      </c>
      <c r="O12" s="23">
        <v>0.10859009197795413</v>
      </c>
      <c r="P12" s="23">
        <v>0.10114159772378178</v>
      </c>
      <c r="Q12" s="23"/>
      <c r="R12" s="23"/>
    </row>
    <row r="13" spans="1:18">
      <c r="A13" t="s">
        <v>247</v>
      </c>
      <c r="B13" s="21">
        <v>9.0022827923802604E-2</v>
      </c>
      <c r="C13" s="21">
        <v>9.6234439669067806E-2</v>
      </c>
      <c r="D13" s="21">
        <v>9.6253403740842403E-2</v>
      </c>
      <c r="E13" s="21">
        <v>0.10118345478978201</v>
      </c>
      <c r="F13" s="21">
        <v>0.10106026666372299</v>
      </c>
      <c r="G13" s="21">
        <v>0.100988570102268</v>
      </c>
      <c r="H13" s="21">
        <v>0.100788405315154</v>
      </c>
      <c r="I13" s="21">
        <v>0.10244179384613</v>
      </c>
      <c r="J13" s="21">
        <v>0.104816196959721</v>
      </c>
      <c r="K13" s="21">
        <v>9.9520777971080998E-2</v>
      </c>
      <c r="L13" s="21">
        <v>9.9655929534966409E-2</v>
      </c>
      <c r="M13" s="21">
        <v>9.5639937787689602E-2</v>
      </c>
      <c r="N13" s="21">
        <v>9.2937370806462596E-2</v>
      </c>
      <c r="O13" s="21">
        <v>8.962002764302239E-2</v>
      </c>
      <c r="P13" s="21">
        <v>9.3846370693192599E-2</v>
      </c>
      <c r="Q13" s="21">
        <v>9.67423129395929E-2</v>
      </c>
      <c r="R13" s="21"/>
    </row>
    <row r="14" spans="1:18">
      <c r="A14" t="s">
        <v>210</v>
      </c>
      <c r="B14" s="21"/>
      <c r="C14" s="21"/>
      <c r="D14" s="21"/>
      <c r="E14" s="21">
        <v>0.124699340030459</v>
      </c>
      <c r="F14" s="21">
        <v>0.115540929250134</v>
      </c>
      <c r="G14" s="21">
        <v>0.117029950439009</v>
      </c>
      <c r="H14" s="21">
        <v>0.11436569137319401</v>
      </c>
      <c r="I14" s="21">
        <v>9.6244419166330905E-2</v>
      </c>
      <c r="J14" s="21">
        <v>7.2740315521675092E-2</v>
      </c>
      <c r="K14" s="21">
        <v>0.12108330721716901</v>
      </c>
      <c r="L14" s="21">
        <v>8.2671751293411214E-2</v>
      </c>
      <c r="M14" s="21">
        <v>8.3996500679965808E-2</v>
      </c>
      <c r="N14" s="21">
        <v>9.7577674747540505E-2</v>
      </c>
      <c r="O14" s="21">
        <v>9.57091683333193E-2</v>
      </c>
      <c r="P14" s="21">
        <v>8.8705001707942099E-2</v>
      </c>
      <c r="Q14" s="21"/>
      <c r="R14" s="21"/>
    </row>
    <row r="15" spans="1:18">
      <c r="A15" t="s">
        <v>226</v>
      </c>
      <c r="B15" s="21">
        <v>0.100444973468457</v>
      </c>
      <c r="C15" s="21">
        <v>0.10655927397921801</v>
      </c>
      <c r="D15" s="21">
        <v>0.11625845906452299</v>
      </c>
      <c r="E15" s="21">
        <v>0.108598478800099</v>
      </c>
      <c r="F15" s="21">
        <v>0.10950271767037301</v>
      </c>
      <c r="G15" s="21">
        <v>9.4132680719123507E-2</v>
      </c>
      <c r="H15" s="21">
        <v>9.37870360917408E-2</v>
      </c>
      <c r="I15" s="21">
        <v>9.7735827067891398E-2</v>
      </c>
      <c r="J15" s="21">
        <v>9.4627400658921501E-2</v>
      </c>
      <c r="K15" s="21">
        <v>0.108173476328177</v>
      </c>
      <c r="L15" s="21">
        <v>0.10350594177990499</v>
      </c>
      <c r="M15" s="21">
        <v>0.10040930773468601</v>
      </c>
      <c r="N15" s="21">
        <v>9.4635045797059003E-2</v>
      </c>
      <c r="O15" s="21">
        <v>8.74142213941934E-2</v>
      </c>
      <c r="P15" s="21">
        <v>8.7454763848037298E-2</v>
      </c>
      <c r="Q15" s="21">
        <v>8.8876857256818195E-2</v>
      </c>
      <c r="R15" s="21"/>
    </row>
    <row r="16" spans="1:18">
      <c r="A16" t="s">
        <v>196</v>
      </c>
      <c r="B16" s="21">
        <v>4.2735221708032796E-2</v>
      </c>
      <c r="C16" s="21">
        <v>3.0802153943985302E-2</v>
      </c>
      <c r="D16" s="21">
        <v>8.1868822055467499E-2</v>
      </c>
      <c r="E16" s="21">
        <v>8.78113955693475E-2</v>
      </c>
      <c r="F16" s="21">
        <v>6.9125569146768595E-2</v>
      </c>
      <c r="G16" s="21">
        <v>9.6678355737385605E-2</v>
      </c>
      <c r="H16" s="21">
        <v>-4.5114289157142098E-3</v>
      </c>
      <c r="I16" s="21">
        <v>9.0027397831091809E-3</v>
      </c>
      <c r="J16" s="21">
        <v>3.6384345940616597E-2</v>
      </c>
      <c r="K16" s="21">
        <v>5.1457549393958996E-2</v>
      </c>
      <c r="L16" s="21">
        <v>3.9512139096017196E-2</v>
      </c>
      <c r="M16" s="21">
        <v>5.8016862621301096E-2</v>
      </c>
      <c r="N16" s="21">
        <v>7.08704638740867E-2</v>
      </c>
      <c r="O16" s="21">
        <v>7.5940885399881003E-2</v>
      </c>
      <c r="P16" s="21">
        <v>8.2305499627530102E-2</v>
      </c>
      <c r="Q16" s="21">
        <v>0.10417941189827999</v>
      </c>
      <c r="R16" s="21"/>
    </row>
    <row r="17" spans="1:18">
      <c r="A17" t="s">
        <v>144</v>
      </c>
      <c r="B17" s="21">
        <v>1.8534403093648299E-2</v>
      </c>
      <c r="C17" s="21">
        <v>2.9842081589332402E-2</v>
      </c>
      <c r="D17" s="21">
        <v>-6.33177019764031E-3</v>
      </c>
      <c r="E17" s="21">
        <v>-2.8445239916821603E-3</v>
      </c>
      <c r="F17" s="21">
        <v>6.9892583196371205E-3</v>
      </c>
      <c r="G17" s="21">
        <v>-8.3851002946258991E-4</v>
      </c>
      <c r="H17" s="21">
        <v>6.7471476130450203E-3</v>
      </c>
      <c r="I17" s="21">
        <v>2.78632421057564E-2</v>
      </c>
      <c r="J17" s="21">
        <v>8.7483661783614095E-2</v>
      </c>
      <c r="K17" s="21">
        <v>7.9124721432413697E-2</v>
      </c>
      <c r="L17" s="21">
        <v>8.9168752488935091E-2</v>
      </c>
      <c r="M17" s="21">
        <v>9.6535820205460088E-2</v>
      </c>
      <c r="N17" s="21">
        <v>8.6623443490123894E-2</v>
      </c>
      <c r="O17" s="21">
        <v>9.0388512481503189E-2</v>
      </c>
      <c r="P17" s="21">
        <v>8.0087942857257802E-2</v>
      </c>
      <c r="Q17" s="21">
        <v>6.8099595034903204E-2</v>
      </c>
      <c r="R17" s="21"/>
    </row>
    <row r="18" spans="1:18">
      <c r="A18" t="s">
        <v>184</v>
      </c>
      <c r="B18" s="21"/>
      <c r="C18" s="21"/>
      <c r="D18" s="21"/>
      <c r="E18" s="21"/>
      <c r="F18" s="21"/>
      <c r="G18" s="21">
        <v>6.7185852976041807E-2</v>
      </c>
      <c r="H18" s="21">
        <v>5.4695480359844895E-2</v>
      </c>
      <c r="I18" s="21">
        <v>3.5496907100034496E-2</v>
      </c>
      <c r="J18" s="21">
        <v>3.7571953144879905E-2</v>
      </c>
      <c r="K18" s="21">
        <v>4.8328382864418602E-2</v>
      </c>
      <c r="L18" s="21">
        <v>4.6627911642858004E-2</v>
      </c>
      <c r="M18" s="21">
        <v>3.8620306764906104E-2</v>
      </c>
      <c r="N18" s="21">
        <v>3.8950265437880098E-2</v>
      </c>
      <c r="O18" s="21">
        <v>5.59592539665471E-2</v>
      </c>
      <c r="P18" s="21">
        <v>7.1801346320989709E-2</v>
      </c>
      <c r="Q18" s="21"/>
      <c r="R18" s="21"/>
    </row>
    <row r="19" spans="1:18">
      <c r="A19" t="s">
        <v>248</v>
      </c>
      <c r="B19" s="21">
        <v>0.104703066750772</v>
      </c>
      <c r="C19" s="21">
        <v>8.8211371247675405E-2</v>
      </c>
      <c r="D19" s="21">
        <v>8.9476125636323706E-2</v>
      </c>
      <c r="E19" s="21">
        <v>9.1712016999951504E-2</v>
      </c>
      <c r="F19" s="21">
        <v>9.2126003935886991E-2</v>
      </c>
      <c r="G19" s="21">
        <v>0.107411474561041</v>
      </c>
      <c r="H19" s="21">
        <v>0.11298038967029299</v>
      </c>
      <c r="I19" s="21">
        <v>0.12088116008229199</v>
      </c>
      <c r="J19" s="21">
        <v>0.11947084592363399</v>
      </c>
      <c r="K19" s="21">
        <v>0.112615794466084</v>
      </c>
      <c r="L19" s="21">
        <v>9.2803897864738902E-2</v>
      </c>
      <c r="M19" s="21">
        <v>7.8771554127908303E-2</v>
      </c>
      <c r="N19" s="21">
        <v>8.6671296124735397E-2</v>
      </c>
      <c r="O19" s="21">
        <v>7.0278878825990002E-2</v>
      </c>
      <c r="P19" s="21">
        <v>6.9825679273868901E-2</v>
      </c>
      <c r="Q19" s="21">
        <v>7.3399583911736691E-2</v>
      </c>
      <c r="R19" s="21"/>
    </row>
    <row r="20" spans="1:18">
      <c r="A20" t="s">
        <v>215</v>
      </c>
      <c r="B20" s="21">
        <v>6.01239088677296E-2</v>
      </c>
      <c r="C20" s="21">
        <v>6.2217774984873797E-2</v>
      </c>
      <c r="D20" s="21">
        <v>6.2820335420099807E-2</v>
      </c>
      <c r="E20" s="21">
        <v>5.6855207049238202E-2</v>
      </c>
      <c r="F20" s="21">
        <v>4.85069490915849E-2</v>
      </c>
      <c r="G20" s="21">
        <v>6.1008644444830701E-2</v>
      </c>
      <c r="H20" s="21">
        <v>7.837594085422879E-2</v>
      </c>
      <c r="I20" s="21">
        <v>7.0152758564154399E-2</v>
      </c>
      <c r="J20" s="21">
        <v>6.3048023857676605E-2</v>
      </c>
      <c r="K20" s="21">
        <v>8.5076928067534099E-2</v>
      </c>
      <c r="L20" s="21">
        <v>7.6097947524383702E-2</v>
      </c>
      <c r="M20" s="21">
        <v>6.0261728758581198E-2</v>
      </c>
      <c r="N20" s="21">
        <v>5.9872600074730699E-2</v>
      </c>
      <c r="O20" s="21">
        <v>5.6172904527222303E-2</v>
      </c>
      <c r="P20" s="21">
        <v>6.5883123505574098E-2</v>
      </c>
      <c r="Q20" s="21">
        <v>6.6303581340305909E-2</v>
      </c>
      <c r="R20" s="21"/>
    </row>
    <row r="21" spans="1:18">
      <c r="A21" t="s">
        <v>124</v>
      </c>
      <c r="B21" s="21"/>
      <c r="C21" s="21"/>
      <c r="D21" s="21"/>
      <c r="E21" s="21">
        <v>0.101147237260982</v>
      </c>
      <c r="F21" s="21">
        <v>8.6181318607301091E-2</v>
      </c>
      <c r="G21" s="21">
        <v>8.1800401310909099E-2</v>
      </c>
      <c r="H21" s="21">
        <v>9.0974914422587899E-2</v>
      </c>
      <c r="I21" s="21">
        <v>8.3541374958338507E-2</v>
      </c>
      <c r="J21" s="21">
        <v>8.1148162284247802E-2</v>
      </c>
      <c r="K21" s="21">
        <v>8.3750551629184697E-2</v>
      </c>
      <c r="L21" s="21">
        <v>8.7740290254432002E-2</v>
      </c>
      <c r="M21" s="21">
        <v>6.8725730286296902E-2</v>
      </c>
      <c r="N21" s="21">
        <v>6.0626253846365302E-2</v>
      </c>
      <c r="O21" s="21">
        <v>5.6420022659536502E-2</v>
      </c>
      <c r="P21" s="21">
        <v>6.388134628357639E-2</v>
      </c>
      <c r="Q21" s="21">
        <v>6.5769718372130401E-2</v>
      </c>
      <c r="R21" s="21"/>
    </row>
    <row r="22" spans="1:18">
      <c r="A22" t="s">
        <v>249</v>
      </c>
      <c r="B22" s="21">
        <v>6.2429884634060601E-2</v>
      </c>
      <c r="C22" s="21">
        <v>8.0912774413102698E-2</v>
      </c>
      <c r="D22" s="21">
        <v>7.8668587810195006E-2</v>
      </c>
      <c r="E22" s="21">
        <v>7.4283712526273096E-2</v>
      </c>
      <c r="F22" s="21">
        <v>6.8169511605679495E-2</v>
      </c>
      <c r="G22" s="21">
        <v>5.6553856108125605E-2</v>
      </c>
      <c r="H22" s="21">
        <v>3.8466220764526403E-2</v>
      </c>
      <c r="I22" s="21">
        <v>3.8607373214911297E-2</v>
      </c>
      <c r="J22" s="21">
        <v>3.7259495064768701E-2</v>
      </c>
      <c r="K22" s="21">
        <v>7.1169198773425993E-2</v>
      </c>
      <c r="L22" s="21">
        <v>4.8883951116048902E-2</v>
      </c>
      <c r="M22" s="21">
        <v>5.7894651037675902E-2</v>
      </c>
      <c r="N22" s="21">
        <v>7.1708437587100604E-2</v>
      </c>
      <c r="O22" s="21">
        <v>7.2984935156772901E-2</v>
      </c>
      <c r="P22" s="21">
        <v>6.2509479751251304E-2</v>
      </c>
      <c r="Q22" s="21">
        <v>5.9978573519610799E-2</v>
      </c>
      <c r="R22" s="21"/>
    </row>
    <row r="23" spans="1:18">
      <c r="A23" t="s">
        <v>161</v>
      </c>
      <c r="B23" s="21">
        <v>-4.0117729853458101E-2</v>
      </c>
      <c r="C23" s="21">
        <v>9.6486028380893887E-3</v>
      </c>
      <c r="D23" s="21">
        <v>-7.7320407458908603E-3</v>
      </c>
      <c r="E23" s="21">
        <v>-4.0756901153093001E-4</v>
      </c>
      <c r="F23" s="21">
        <v>6.9825670309674103E-3</v>
      </c>
      <c r="G23" s="21">
        <v>1.1219735297009701E-2</v>
      </c>
      <c r="H23" s="21">
        <v>-1.17907051088963E-2</v>
      </c>
      <c r="I23" s="21">
        <v>-1.2856401639206001E-2</v>
      </c>
      <c r="J23" s="21">
        <v>4.5300664053211002E-2</v>
      </c>
      <c r="K23" s="21">
        <v>9.5714563877423497E-2</v>
      </c>
      <c r="L23" s="21">
        <v>7.6352234417900802E-2</v>
      </c>
      <c r="M23" s="21">
        <v>4.7416358170363694E-2</v>
      </c>
      <c r="N23" s="21">
        <v>7.2871863431653305E-2</v>
      </c>
      <c r="O23" s="21">
        <v>5.6481180830987396E-2</v>
      </c>
      <c r="P23" s="21">
        <v>6.0846989251558001E-2</v>
      </c>
      <c r="Q23" s="21">
        <v>5.84743566769831E-2</v>
      </c>
      <c r="R23" s="21"/>
    </row>
    <row r="24" spans="1:18">
      <c r="A24" t="s">
        <v>250</v>
      </c>
      <c r="B24" s="21">
        <v>7.3965708790483101E-2</v>
      </c>
      <c r="C24" s="21">
        <v>8.1515873672998312E-2</v>
      </c>
      <c r="D24" s="21">
        <v>8.5352236037168794E-2</v>
      </c>
      <c r="E24" s="21">
        <v>8.6078870374765498E-2</v>
      </c>
      <c r="F24" s="21">
        <v>8.3776155134872687E-2</v>
      </c>
      <c r="G24" s="21">
        <v>7.3576784283250096E-2</v>
      </c>
      <c r="H24" s="21">
        <v>6.8791117693164303E-2</v>
      </c>
      <c r="I24" s="21">
        <v>6.6041471376252797E-2</v>
      </c>
      <c r="J24" s="21">
        <v>6.7619179564448004E-2</v>
      </c>
      <c r="K24" s="21">
        <v>8.0400023666120007E-2</v>
      </c>
      <c r="L24" s="21">
        <v>6.5155273947826706E-2</v>
      </c>
      <c r="M24" s="21">
        <v>6.0586616735580898E-2</v>
      </c>
      <c r="N24" s="21">
        <v>5.6663951560577394E-2</v>
      </c>
      <c r="O24" s="21">
        <v>5.7941463829757602E-2</v>
      </c>
      <c r="P24" s="21">
        <v>5.8847098236412501E-2</v>
      </c>
      <c r="Q24" s="21">
        <v>5.6787977871114996E-2</v>
      </c>
      <c r="R24" s="21">
        <v>5.5309339579179502E-2</v>
      </c>
    </row>
    <row r="25" spans="1:18">
      <c r="A25" t="s">
        <v>251</v>
      </c>
      <c r="B25" s="21">
        <v>4.3332715651778805E-2</v>
      </c>
      <c r="C25" s="21">
        <v>4.5061009257407997E-2</v>
      </c>
      <c r="D25" s="21">
        <v>5.2028054253456704E-2</v>
      </c>
      <c r="E25" s="21">
        <v>5.0099725706950198E-2</v>
      </c>
      <c r="F25" s="21">
        <v>4.7226630091922205E-2</v>
      </c>
      <c r="G25" s="21">
        <v>2.6901330506785601E-2</v>
      </c>
      <c r="H25" s="21">
        <v>3.4394135511948101E-2</v>
      </c>
      <c r="I25" s="21">
        <v>3.0794752905855202E-2</v>
      </c>
      <c r="J25" s="21">
        <v>5.0871672155021599E-2</v>
      </c>
      <c r="K25" s="21">
        <v>6.3476461072817195E-2</v>
      </c>
      <c r="L25" s="21">
        <v>5.8161222692962998E-2</v>
      </c>
      <c r="M25" s="21">
        <v>6.2295634068828001E-2</v>
      </c>
      <c r="N25" s="21">
        <v>7.8909036501019603E-2</v>
      </c>
      <c r="O25" s="21">
        <v>5.1756825389850797E-2</v>
      </c>
      <c r="P25" s="21">
        <v>5.7669145205259696E-2</v>
      </c>
      <c r="Q25" s="21">
        <v>5.9967210078435702E-2</v>
      </c>
      <c r="R25" s="21"/>
    </row>
    <row r="26" spans="1:18">
      <c r="A26" t="s">
        <v>187</v>
      </c>
      <c r="B26" s="21">
        <v>5.2293752986700207E-2</v>
      </c>
      <c r="C26" s="21">
        <v>5.9216273711422504E-2</v>
      </c>
      <c r="D26" s="21">
        <v>3.0150797975475898E-2</v>
      </c>
      <c r="E26" s="21">
        <v>1.60848578819816E-2</v>
      </c>
      <c r="F26" s="21">
        <v>4.4287963860465497E-2</v>
      </c>
      <c r="G26" s="21">
        <v>5.5929084212843296E-2</v>
      </c>
      <c r="H26" s="21">
        <v>6.19324768081468E-2</v>
      </c>
      <c r="I26" s="21">
        <v>2.0725795860354199E-2</v>
      </c>
      <c r="J26" s="21">
        <v>1.3063269620069101E-2</v>
      </c>
      <c r="K26" s="21">
        <v>3.3938962502022801E-2</v>
      </c>
      <c r="L26" s="21">
        <v>3.3513935107444104E-2</v>
      </c>
      <c r="M26" s="21">
        <v>4.13626498895793E-2</v>
      </c>
      <c r="N26" s="21">
        <v>2.5751500456962104E-2</v>
      </c>
      <c r="O26" s="21">
        <v>4.3435166051238303E-2</v>
      </c>
      <c r="P26" s="21">
        <v>5.7008315097047201E-2</v>
      </c>
      <c r="Q26" s="21">
        <v>4.3346059038573602E-2</v>
      </c>
      <c r="R26" s="21"/>
    </row>
    <row r="27" spans="1:18">
      <c r="A27" t="s">
        <v>203</v>
      </c>
      <c r="B27" s="21">
        <v>6.7160045408510005E-2</v>
      </c>
      <c r="C27" s="21">
        <v>8.3964289304799489E-2</v>
      </c>
      <c r="D27" s="21">
        <v>8.5267303145545092E-2</v>
      </c>
      <c r="E27" s="21">
        <v>6.10408390259101E-2</v>
      </c>
      <c r="F27" s="21">
        <v>7.1220228979813102E-2</v>
      </c>
      <c r="G27" s="21">
        <v>9.3581148795118807E-2</v>
      </c>
      <c r="H27" s="21">
        <v>0.110754604210379</v>
      </c>
      <c r="I27" s="21">
        <v>9.4210044672972504E-2</v>
      </c>
      <c r="J27" s="21">
        <v>9.7439299720813388E-2</v>
      </c>
      <c r="K27" s="21">
        <v>7.7206271167844898E-2</v>
      </c>
      <c r="L27" s="21">
        <v>6.10626269935979E-2</v>
      </c>
      <c r="M27" s="21">
        <v>5.4466618290986597E-2</v>
      </c>
      <c r="N27" s="21">
        <v>2.7809492832960799E-2</v>
      </c>
      <c r="O27" s="21">
        <v>5.4120493147629498E-2</v>
      </c>
      <c r="P27" s="21">
        <v>5.3710227781534406E-2</v>
      </c>
      <c r="Q27" s="21">
        <v>6.9407660652274897E-2</v>
      </c>
      <c r="R27" s="21"/>
    </row>
    <row r="28" spans="1:18">
      <c r="A28" t="s">
        <v>219</v>
      </c>
      <c r="B28" s="21">
        <v>3.2477118393859001E-3</v>
      </c>
      <c r="C28" s="21">
        <v>-1.8631553695658002E-2</v>
      </c>
      <c r="D28" s="21">
        <v>-9.4925689485503797E-2</v>
      </c>
      <c r="E28" s="21">
        <v>-9.2855527922224693E-2</v>
      </c>
      <c r="F28" s="21">
        <v>-9.6716103838293904E-2</v>
      </c>
      <c r="G28" s="21">
        <v>-8.5715790952514706E-2</v>
      </c>
      <c r="H28" s="21">
        <v>-0.108909404788711</v>
      </c>
      <c r="I28" s="21">
        <v>-6.9102432889009496E-2</v>
      </c>
      <c r="J28" s="21">
        <v>1.85614594208473E-2</v>
      </c>
      <c r="K28" s="21">
        <v>7.1854373824653706E-2</v>
      </c>
      <c r="L28" s="21">
        <v>4.1606940306879198E-2</v>
      </c>
      <c r="M28" s="21">
        <v>4.8192907160605404E-2</v>
      </c>
      <c r="N28" s="21">
        <v>4.0873936175794698E-2</v>
      </c>
      <c r="O28" s="21">
        <v>1.1531440162271801E-2</v>
      </c>
      <c r="P28" s="21">
        <v>4.8416659617065705E-2</v>
      </c>
      <c r="Q28" s="21">
        <v>4.2976399981950297E-2</v>
      </c>
      <c r="R28" s="21"/>
    </row>
    <row r="29" spans="1:18">
      <c r="A29" t="s">
        <v>156</v>
      </c>
      <c r="B29" s="21">
        <v>0.104237376818719</v>
      </c>
      <c r="C29" s="21">
        <v>0.11909613275071401</v>
      </c>
      <c r="D29" s="21">
        <v>0.110160123233074</v>
      </c>
      <c r="E29" s="21">
        <v>0.10557334247797201</v>
      </c>
      <c r="F29" s="21">
        <v>8.8786380436147602E-2</v>
      </c>
      <c r="G29" s="21">
        <v>8.5229227649470107E-2</v>
      </c>
      <c r="H29" s="21">
        <v>9.1618649747529105E-2</v>
      </c>
      <c r="I29" s="21">
        <v>9.4297935390712392E-2</v>
      </c>
      <c r="J29" s="21">
        <v>0.100090193245726</v>
      </c>
      <c r="K29" s="21">
        <v>0.11317442227965699</v>
      </c>
      <c r="L29" s="21">
        <v>8.1076590312915503E-2</v>
      </c>
      <c r="M29" s="21">
        <v>6.5601637860658896E-2</v>
      </c>
      <c r="N29" s="21">
        <v>5.7143914970476904E-2</v>
      </c>
      <c r="O29" s="21">
        <v>4.9363021035119303E-2</v>
      </c>
      <c r="P29" s="21">
        <v>4.60582309047365E-2</v>
      </c>
      <c r="Q29" s="21">
        <v>4.1822161774488498E-2</v>
      </c>
      <c r="R29" s="21"/>
    </row>
    <row r="30" spans="1:18">
      <c r="A30" t="s">
        <v>252</v>
      </c>
      <c r="B30" s="21">
        <v>6.4293982914156403E-2</v>
      </c>
      <c r="C30" s="21">
        <v>7.280935872573209E-2</v>
      </c>
      <c r="D30" s="21">
        <v>7.0471668990212302E-2</v>
      </c>
      <c r="E30" s="21">
        <v>6.8616619450617394E-2</v>
      </c>
      <c r="F30" s="21">
        <v>6.1175930589438904E-2</v>
      </c>
      <c r="G30" s="21">
        <v>5.3097190717417204E-2</v>
      </c>
      <c r="H30" s="21">
        <v>4.8217881719020701E-2</v>
      </c>
      <c r="I30" s="21">
        <v>4.4835369984477499E-2</v>
      </c>
      <c r="J30" s="21">
        <v>4.6856856496781195E-2</v>
      </c>
      <c r="K30" s="21">
        <v>6.9020523387741395E-2</v>
      </c>
      <c r="L30" s="21">
        <v>5.8640032239367999E-2</v>
      </c>
      <c r="M30" s="21">
        <v>5.0700556195375807E-2</v>
      </c>
      <c r="N30" s="21">
        <v>4.5855807253974E-2</v>
      </c>
      <c r="O30" s="21">
        <v>4.4902713306383298E-2</v>
      </c>
      <c r="P30" s="21">
        <v>4.1435817576345998E-2</v>
      </c>
      <c r="Q30" s="21"/>
      <c r="R30" s="21"/>
    </row>
    <row r="31" spans="1:18">
      <c r="A31" t="s">
        <v>202</v>
      </c>
      <c r="B31" s="21">
        <v>5.3017528195884497E-2</v>
      </c>
      <c r="C31" s="21">
        <v>4.8574711107292098E-2</v>
      </c>
      <c r="D31" s="21">
        <v>3.0043664659078598E-2</v>
      </c>
      <c r="E31" s="21">
        <v>1.9827100585941799E-2</v>
      </c>
      <c r="F31" s="21">
        <v>2.5742181287446902E-2</v>
      </c>
      <c r="G31" s="21">
        <v>1.4664247020731901E-2</v>
      </c>
      <c r="H31" s="21">
        <v>2.6013600974925999E-2</v>
      </c>
      <c r="I31" s="21">
        <v>2.1549612734547998E-2</v>
      </c>
      <c r="J31" s="21">
        <v>3.35355154511967E-2</v>
      </c>
      <c r="K31" s="21">
        <v>4.6596862687051904E-2</v>
      </c>
      <c r="L31" s="21">
        <v>4.3910028337200098E-2</v>
      </c>
      <c r="M31" s="21">
        <v>4.2745260692414702E-2</v>
      </c>
      <c r="N31" s="21">
        <v>4.8233483037055595E-2</v>
      </c>
      <c r="O31" s="21">
        <v>5.2590307909456901E-2</v>
      </c>
      <c r="P31" s="21">
        <v>3.9788529887207498E-2</v>
      </c>
      <c r="Q31" s="21">
        <v>4.3017781395646403E-2</v>
      </c>
      <c r="R31" s="21"/>
    </row>
    <row r="32" spans="1:18">
      <c r="A32" t="s">
        <v>253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>
        <v>3.9442147711465599E-2</v>
      </c>
      <c r="N32" s="21">
        <v>2.75429580224246E-2</v>
      </c>
      <c r="O32" s="21">
        <v>3.6723163165247902E-2</v>
      </c>
      <c r="P32" s="21">
        <v>3.9096406246148498E-2</v>
      </c>
      <c r="Q32" s="21"/>
      <c r="R32" s="21"/>
    </row>
    <row r="33" spans="1:18">
      <c r="A33" t="s">
        <v>179</v>
      </c>
      <c r="B33" s="21">
        <v>7.42306326138856E-2</v>
      </c>
      <c r="C33" s="21">
        <v>8.9211529060910011E-2</v>
      </c>
      <c r="D33" s="21">
        <v>9.6266153408075497E-2</v>
      </c>
      <c r="E33" s="21">
        <v>9.1361485029483006E-2</v>
      </c>
      <c r="F33" s="21">
        <v>9.6012532796059397E-2</v>
      </c>
      <c r="G33" s="21">
        <v>9.0916189704324496E-2</v>
      </c>
      <c r="H33" s="21">
        <v>8.5244836291828691E-2</v>
      </c>
      <c r="I33" s="21">
        <v>8.0914268620212407E-2</v>
      </c>
      <c r="J33" s="21">
        <v>7.8262233070386905E-2</v>
      </c>
      <c r="K33" s="21">
        <v>7.0533471586791699E-2</v>
      </c>
      <c r="L33" s="21">
        <v>4.1953634064805803E-2</v>
      </c>
      <c r="M33" s="21">
        <v>3.7068111919252397E-2</v>
      </c>
      <c r="N33" s="21">
        <v>1.9752956331856E-2</v>
      </c>
      <c r="O33" s="21">
        <v>3.6070472996320498E-2</v>
      </c>
      <c r="P33" s="21">
        <v>3.8569969508675299E-2</v>
      </c>
      <c r="Q33" s="21">
        <v>3.1135438920721899E-2</v>
      </c>
      <c r="R33" s="21">
        <v>3.2957839717556302E-2</v>
      </c>
    </row>
    <row r="34" spans="1:18">
      <c r="A34" t="s">
        <v>116</v>
      </c>
      <c r="B34" s="21">
        <v>5.76950790281648E-2</v>
      </c>
      <c r="C34" s="21">
        <v>5.4677336157431304E-2</v>
      </c>
      <c r="D34" s="21">
        <v>5.2362155361381502E-2</v>
      </c>
      <c r="E34" s="21">
        <v>6.7252451513613296E-2</v>
      </c>
      <c r="F34" s="21">
        <v>5.0009516558812299E-2</v>
      </c>
      <c r="G34" s="21">
        <v>3.2290404477525798E-2</v>
      </c>
      <c r="H34" s="21">
        <v>1.38505432925579E-2</v>
      </c>
      <c r="I34" s="21">
        <v>-9.631700179518499E-3</v>
      </c>
      <c r="J34" s="21">
        <v>1.5719528072361398E-2</v>
      </c>
      <c r="K34" s="21">
        <v>7.2950055208344494E-2</v>
      </c>
      <c r="L34" s="21">
        <v>3.6909231276888499E-2</v>
      </c>
      <c r="M34" s="21">
        <v>4.6472642894671602E-2</v>
      </c>
      <c r="N34" s="21">
        <v>2.3466551658040999E-2</v>
      </c>
      <c r="O34" s="21">
        <v>3.8369951892949804E-2</v>
      </c>
      <c r="P34" s="21">
        <v>3.1820834108423603E-2</v>
      </c>
      <c r="Q34" s="21">
        <v>2.2958410059369497E-2</v>
      </c>
      <c r="R34" s="21"/>
    </row>
    <row r="35" spans="1:18">
      <c r="A35" t="s">
        <v>136</v>
      </c>
      <c r="B35" s="21">
        <v>5.8440027856645399E-2</v>
      </c>
      <c r="C35" s="21">
        <v>3.6860415698909896E-2</v>
      </c>
      <c r="D35" s="21">
        <v>3.3526654122835405E-2</v>
      </c>
      <c r="E35" s="21">
        <v>1.0711888028689699E-2</v>
      </c>
      <c r="F35" s="21">
        <v>3.39545017281435E-3</v>
      </c>
      <c r="G35" s="21">
        <v>1.09549587063641E-2</v>
      </c>
      <c r="H35" s="21">
        <v>1.3239521864124701E-3</v>
      </c>
      <c r="I35" s="21">
        <v>1.8983077493178201E-2</v>
      </c>
      <c r="J35" s="21">
        <v>7.7909962736484898E-3</v>
      </c>
      <c r="K35" s="21">
        <v>2.33287719831737E-2</v>
      </c>
      <c r="L35" s="21">
        <v>2.3617996328808899E-2</v>
      </c>
      <c r="M35" s="21">
        <v>7.5849000027036293E-3</v>
      </c>
      <c r="N35" s="21">
        <v>7.3576791450486604E-3</v>
      </c>
      <c r="O35" s="21">
        <v>2.14299350897289E-3</v>
      </c>
      <c r="P35" s="21">
        <v>1.4415580184046499E-2</v>
      </c>
      <c r="Q35" s="21">
        <v>3.1303030099239904E-2</v>
      </c>
      <c r="R35" s="21"/>
    </row>
    <row r="36" spans="1:18">
      <c r="A36" t="s">
        <v>185</v>
      </c>
      <c r="B36" s="21">
        <v>4.2561013621335901E-2</v>
      </c>
      <c r="C36" s="21">
        <v>4.9390110532928404E-2</v>
      </c>
      <c r="D36" s="21">
        <v>3.5511449739533997E-2</v>
      </c>
      <c r="E36" s="21">
        <v>2.1840268031509198E-2</v>
      </c>
      <c r="F36" s="21">
        <v>5.0585322968721104E-3</v>
      </c>
      <c r="G36" s="21">
        <v>-2.14943568994889E-3</v>
      </c>
      <c r="H36" s="21">
        <v>-1.06456139599156E-2</v>
      </c>
      <c r="I36" s="21">
        <v>-5.2420529361078506E-3</v>
      </c>
      <c r="J36" s="21">
        <v>-8.1102592856698991E-3</v>
      </c>
      <c r="K36" s="21">
        <v>3.8159048215403904E-2</v>
      </c>
      <c r="L36" s="21">
        <v>5.6679659147463902E-2</v>
      </c>
      <c r="M36" s="21">
        <v>3.4190845287886802E-2</v>
      </c>
      <c r="N36" s="21">
        <v>2.6820620944578901E-2</v>
      </c>
      <c r="O36" s="21">
        <v>5.8424588098358703E-3</v>
      </c>
      <c r="P36" s="21">
        <v>5.0742891747656508E-3</v>
      </c>
      <c r="Q36" s="21">
        <v>1.5986756882935798E-3</v>
      </c>
      <c r="R36" s="21">
        <v>-1.1135090274339801E-2</v>
      </c>
    </row>
    <row r="37" spans="1:18">
      <c r="A37" t="s">
        <v>254</v>
      </c>
      <c r="B37" s="21">
        <v>3.02222751566943E-2</v>
      </c>
      <c r="C37" s="21">
        <v>2.6885143835519498E-2</v>
      </c>
      <c r="D37" s="21">
        <v>2.7082372725053601E-2</v>
      </c>
      <c r="E37" s="21">
        <v>2.2620803892641803E-2</v>
      </c>
      <c r="F37" s="21">
        <v>3.01656516744284E-2</v>
      </c>
      <c r="G37" s="21">
        <v>9.9517527418711213E-3</v>
      </c>
      <c r="H37" s="21">
        <v>-4.47960905230089E-3</v>
      </c>
      <c r="I37" s="21">
        <v>-3.6596119929453302E-3</v>
      </c>
      <c r="J37" s="21">
        <v>-2.43045051999124E-3</v>
      </c>
      <c r="K37" s="21">
        <v>3.3812307192726099E-2</v>
      </c>
      <c r="L37" s="21">
        <v>3.1538498954229305E-2</v>
      </c>
      <c r="M37" s="21">
        <v>1.3247380843540999E-2</v>
      </c>
      <c r="N37" s="21">
        <v>7.1342772904305993E-3</v>
      </c>
      <c r="O37" s="21">
        <v>1.5247787610619502E-2</v>
      </c>
      <c r="P37" s="21">
        <v>-1.4100022031284401E-3</v>
      </c>
      <c r="Q37" s="21">
        <v>-6.8537830621102306E-3</v>
      </c>
      <c r="R37" s="21"/>
    </row>
    <row r="38" spans="1:18">
      <c r="A38" t="s">
        <v>223</v>
      </c>
      <c r="B38" s="21">
        <v>8.8516315755995195E-2</v>
      </c>
      <c r="C38" s="21">
        <v>5.56350881046326E-2</v>
      </c>
      <c r="D38" s="21">
        <v>4.9058654045671404E-2</v>
      </c>
      <c r="E38" s="21">
        <v>4.3962717388952105E-2</v>
      </c>
      <c r="F38" s="21">
        <v>3.5573176557976802E-2</v>
      </c>
      <c r="G38" s="21">
        <v>3.4475232900484501E-2</v>
      </c>
      <c r="H38" s="21">
        <v>2.51302833455836E-2</v>
      </c>
      <c r="I38" s="21">
        <v>2.5368103017155801E-2</v>
      </c>
      <c r="J38" s="21">
        <v>2.5195322827983698E-2</v>
      </c>
      <c r="K38" s="21">
        <v>3.9986802504305301E-2</v>
      </c>
      <c r="L38" s="21">
        <v>3.7060105159535499E-2</v>
      </c>
      <c r="M38" s="21">
        <v>3.9736947686081596E-2</v>
      </c>
      <c r="N38" s="21">
        <v>2.7059407201807502E-2</v>
      </c>
      <c r="O38" s="21">
        <v>3.0248080636456399E-3</v>
      </c>
      <c r="P38" s="21">
        <v>-3.9103725223575301E-3</v>
      </c>
      <c r="Q38" s="21">
        <v>7.2214897879175396E-3</v>
      </c>
      <c r="R38" s="21"/>
    </row>
    <row r="39" spans="1:18">
      <c r="A39" t="s">
        <v>255</v>
      </c>
      <c r="B39" s="21">
        <v>0.110360963192423</v>
      </c>
      <c r="C39" s="21">
        <v>0.12357272473478501</v>
      </c>
      <c r="D39" s="21">
        <v>8.9514278699211788E-2</v>
      </c>
      <c r="E39" s="21">
        <v>7.9287081837050202E-2</v>
      </c>
      <c r="F39" s="21">
        <v>2.7293136834444499E-2</v>
      </c>
      <c r="G39" s="21">
        <v>2.1655634550951999E-2</v>
      </c>
      <c r="H39" s="21">
        <v>2.0311110519252402E-2</v>
      </c>
      <c r="I39" s="21">
        <v>2.0511129142097004E-2</v>
      </c>
      <c r="J39" s="21">
        <v>2.9591828027584598E-3</v>
      </c>
      <c r="K39" s="21">
        <v>2.8207202839869702E-2</v>
      </c>
      <c r="L39" s="21">
        <v>2.3820619962769598E-2</v>
      </c>
      <c r="M39" s="21">
        <v>-1.0888360063773901E-2</v>
      </c>
      <c r="N39" s="21">
        <v>-1.1078030153721901E-2</v>
      </c>
      <c r="O39" s="21">
        <v>-6.9602691819438997E-4</v>
      </c>
      <c r="P39" s="21">
        <v>-5.4450617195599006E-3</v>
      </c>
      <c r="Q39" s="21">
        <v>-9.9268954030838196E-3</v>
      </c>
      <c r="R39" s="21"/>
    </row>
    <row r="40" spans="1:18">
      <c r="A40" t="s">
        <v>256</v>
      </c>
      <c r="B40" s="21">
        <v>-2.5169127809703901E-2</v>
      </c>
      <c r="C40" s="21">
        <v>-1.3726571113561199E-2</v>
      </c>
      <c r="D40" s="21">
        <v>-6.4005787684789595E-2</v>
      </c>
      <c r="E40" s="21">
        <v>-3.9101717305151905E-2</v>
      </c>
      <c r="F40" s="21">
        <v>-3.4735448506526698E-2</v>
      </c>
      <c r="G40" s="21">
        <v>-5.4285873007055202E-2</v>
      </c>
      <c r="H40" s="21">
        <v>-3.57575757575758E-2</v>
      </c>
      <c r="I40" s="21">
        <v>9.1992900749882003E-4</v>
      </c>
      <c r="J40" s="21">
        <v>-1.81102506027617E-2</v>
      </c>
      <c r="K40" s="21">
        <v>1.42766309185706E-2</v>
      </c>
      <c r="L40" s="21">
        <v>2.3917155589753502E-2</v>
      </c>
      <c r="M40" s="21">
        <v>2.57047401874257E-2</v>
      </c>
      <c r="N40" s="21">
        <v>9.4265692110617107E-3</v>
      </c>
      <c r="O40" s="21">
        <v>6.86705749815228E-3</v>
      </c>
      <c r="P40" s="21">
        <v>-1.0452208011498799E-2</v>
      </c>
      <c r="Q40" s="21"/>
      <c r="R40" s="21"/>
    </row>
    <row r="41" spans="1:18">
      <c r="A41" t="s">
        <v>145</v>
      </c>
      <c r="B41" s="21">
        <v>-5.6304771054665803E-2</v>
      </c>
      <c r="C41" s="21">
        <v>3.2393879703880701E-3</v>
      </c>
      <c r="D41" s="21">
        <v>1.5335456605075898E-2</v>
      </c>
      <c r="E41" s="21">
        <v>2.3525925414444104E-2</v>
      </c>
      <c r="F41" s="21">
        <v>-1.6761894522712498E-2</v>
      </c>
      <c r="G41" s="21">
        <v>-4.2727235207527997E-2</v>
      </c>
      <c r="H41" s="21">
        <v>-1.52567575825474E-2</v>
      </c>
      <c r="I41" s="21">
        <v>-3.0338951750161002E-2</v>
      </c>
      <c r="J41" s="21">
        <v>-4.0992431659974599E-2</v>
      </c>
      <c r="K41" s="21">
        <v>6.5682460998063999E-3</v>
      </c>
      <c r="L41" s="21">
        <v>1.8370641583500099E-2</v>
      </c>
      <c r="M41" s="21">
        <v>7.9963499067298004E-3</v>
      </c>
      <c r="N41" s="21">
        <v>1.22214384216133E-3</v>
      </c>
      <c r="O41" s="21">
        <v>2.3398868416249597E-2</v>
      </c>
      <c r="P41" s="21">
        <v>-1.7878312203492699E-2</v>
      </c>
      <c r="Q41" s="21">
        <v>4.4104279024091697E-2</v>
      </c>
      <c r="R41" s="21">
        <v>5.0628860680934397E-2</v>
      </c>
    </row>
    <row r="42" spans="1:18">
      <c r="A42" t="s">
        <v>147</v>
      </c>
      <c r="B42" s="21"/>
      <c r="C42" s="21"/>
      <c r="D42" s="21"/>
      <c r="E42" s="21"/>
      <c r="F42" s="21"/>
      <c r="G42" s="21"/>
      <c r="H42" s="21"/>
      <c r="I42" s="21"/>
      <c r="J42" s="21">
        <v>-1.0829230268639E-2</v>
      </c>
      <c r="K42" s="21">
        <v>-5.3051062578987392E-3</v>
      </c>
      <c r="L42" s="21">
        <v>-8.3393227074789692E-3</v>
      </c>
      <c r="M42" s="21">
        <v>-1.0517912820645202E-2</v>
      </c>
      <c r="N42" s="21">
        <v>-2.0808921968346897E-2</v>
      </c>
      <c r="O42" s="21">
        <v>-2.4793931296311002E-2</v>
      </c>
      <c r="P42" s="21">
        <v>-2.4037778030523801E-2</v>
      </c>
      <c r="Q42" s="21"/>
      <c r="R42" s="21"/>
    </row>
    <row r="43" spans="1:18">
      <c r="A43" t="s">
        <v>115</v>
      </c>
      <c r="B43" s="21">
        <v>3.4706578965796299E-2</v>
      </c>
      <c r="C43" s="21">
        <v>4.0472338612420902E-2</v>
      </c>
      <c r="D43" s="21">
        <v>3.8640422845635597E-2</v>
      </c>
      <c r="E43" s="21">
        <v>2.69931107024057E-2</v>
      </c>
      <c r="F43" s="21">
        <v>2.7136815795098503E-2</v>
      </c>
      <c r="G43" s="21">
        <v>1.7869758394575802E-2</v>
      </c>
      <c r="H43" s="21">
        <v>3.5892896888286502E-3</v>
      </c>
      <c r="I43" s="21">
        <v>-7.7940642718588903E-3</v>
      </c>
      <c r="J43" s="21">
        <v>-1.13181542030603E-2</v>
      </c>
      <c r="K43" s="21">
        <v>2.72672744040106E-2</v>
      </c>
      <c r="L43" s="21">
        <v>1.3434432223401101E-2</v>
      </c>
      <c r="M43" s="21">
        <v>-9.2476289492747499E-3</v>
      </c>
      <c r="N43" s="21">
        <v>-4.6263157259440902E-3</v>
      </c>
      <c r="O43" s="21">
        <v>-2.3950438921073098E-3</v>
      </c>
      <c r="P43" s="21">
        <v>-3.3303504041856898E-2</v>
      </c>
      <c r="Q43" s="21">
        <v>-3.9404189854468301E-2</v>
      </c>
      <c r="R43" s="21">
        <v>-3.7980221019878101E-2</v>
      </c>
    </row>
    <row r="44" spans="1:18">
      <c r="A44" t="s">
        <v>257</v>
      </c>
      <c r="B44" s="21">
        <v>-9.7630263998321296E-2</v>
      </c>
      <c r="C44" s="21">
        <v>-9.7587793506888398E-2</v>
      </c>
      <c r="D44" s="21">
        <v>-9.1340805752352802E-2</v>
      </c>
      <c r="E44" s="21">
        <v>-6.9636269927077304E-2</v>
      </c>
      <c r="F44" s="21">
        <v>-7.5736122817046794E-2</v>
      </c>
      <c r="G44" s="21">
        <v>-6.45018576839545E-2</v>
      </c>
      <c r="H44" s="21">
        <v>-0.11399186035356999</v>
      </c>
      <c r="I44" s="21">
        <v>-0.10550130307877201</v>
      </c>
      <c r="J44" s="21">
        <v>3.55915788573644E-2</v>
      </c>
      <c r="K44" s="21">
        <v>5.88407887154462E-2</v>
      </c>
      <c r="L44" s="21">
        <v>-4.4348321007941005E-2</v>
      </c>
      <c r="M44" s="21">
        <v>-0.150283165232244</v>
      </c>
      <c r="N44" s="21">
        <v>-0.15557418064003101</v>
      </c>
      <c r="O44" s="21">
        <v>-0.160899240679828</v>
      </c>
      <c r="P44" s="21">
        <v>-0.14728710100721101</v>
      </c>
      <c r="Q44" s="21">
        <v>-0.12696797753209402</v>
      </c>
      <c r="R44" s="21"/>
    </row>
    <row r="45" spans="1:18">
      <c r="A45" t="s">
        <v>166</v>
      </c>
      <c r="B45" s="21">
        <v>-1.4266699838856201E-2</v>
      </c>
      <c r="C45" s="21">
        <v>-1.7999589096766699E-2</v>
      </c>
      <c r="D45" s="21">
        <v>-2.0110305712017298E-2</v>
      </c>
      <c r="E45" s="21">
        <v>9.3054403648766097E-3</v>
      </c>
      <c r="F45" s="21">
        <v>1.1547774656595001E-2</v>
      </c>
      <c r="G45" s="21">
        <v>-2.86201766162185E-2</v>
      </c>
      <c r="H45" s="21">
        <v>-5.3997808854383002E-4</v>
      </c>
      <c r="I45" s="21">
        <v>-1.2288495820966701E-2</v>
      </c>
      <c r="J45" s="21">
        <v>-3.8410999327359398E-2</v>
      </c>
      <c r="K45" s="21">
        <v>-1.1252221893240499E-2</v>
      </c>
      <c r="L45" s="21">
        <v>-6.9005272273023999E-2</v>
      </c>
      <c r="M45" s="21">
        <v>-8.8634053807460797E-2</v>
      </c>
      <c r="N45" s="21">
        <v>-0.109122089627627</v>
      </c>
      <c r="O45" s="21">
        <v>-0.16086076340842401</v>
      </c>
      <c r="P45" s="21">
        <v>-0.153274281487391</v>
      </c>
      <c r="Q45" s="21">
        <v>-0.19300581907363998</v>
      </c>
      <c r="R45" s="21"/>
    </row>
    <row r="46" spans="1:18">
      <c r="A46" s="24" t="s">
        <v>258</v>
      </c>
      <c r="B46" s="25"/>
      <c r="C46" s="25"/>
      <c r="D46" s="25"/>
      <c r="E46" s="25"/>
      <c r="F46" s="25"/>
      <c r="G46" s="25">
        <v>6.6558747605962199E-2</v>
      </c>
      <c r="H46" s="25">
        <v>6.8791472814803939E-2</v>
      </c>
      <c r="I46" s="25">
        <v>6.6525296852591273E-2</v>
      </c>
      <c r="J46" s="25">
        <v>6.6775029632481095E-2</v>
      </c>
      <c r="K46" s="25">
        <v>6.4708370769213069E-2</v>
      </c>
      <c r="L46" s="25"/>
      <c r="M46" s="25"/>
      <c r="N46" s="25"/>
      <c r="O46" s="25"/>
      <c r="P46" s="25"/>
      <c r="Q46" s="25"/>
      <c r="R46" s="25"/>
    </row>
    <row r="49" spans="1:20" ht="15.75">
      <c r="H49" s="26" t="s">
        <v>259</v>
      </c>
      <c r="I49" s="27" t="s">
        <v>260</v>
      </c>
      <c r="J49" s="28"/>
      <c r="K49" s="28"/>
      <c r="L49" s="28"/>
      <c r="M49" s="28"/>
      <c r="N49" s="28"/>
      <c r="O49" s="28"/>
    </row>
    <row r="50" spans="1:20">
      <c r="A50" t="s">
        <v>244</v>
      </c>
      <c r="B50">
        <v>2008</v>
      </c>
      <c r="R50" t="s">
        <v>244</v>
      </c>
      <c r="S50">
        <v>2014</v>
      </c>
    </row>
    <row r="51" spans="1:20">
      <c r="A51" t="s">
        <v>224</v>
      </c>
      <c r="B51" s="29">
        <v>0.378367337042948</v>
      </c>
      <c r="C51">
        <v>1</v>
      </c>
      <c r="R51" s="30" t="s">
        <v>224</v>
      </c>
      <c r="S51" s="29">
        <v>0.37986749301909906</v>
      </c>
      <c r="T51">
        <v>1</v>
      </c>
    </row>
    <row r="52" spans="1:20">
      <c r="A52" t="s">
        <v>245</v>
      </c>
      <c r="B52" s="29">
        <v>0.17052172017304501</v>
      </c>
      <c r="C52">
        <v>2</v>
      </c>
      <c r="R52" s="30" t="s">
        <v>245</v>
      </c>
      <c r="S52" s="29">
        <v>0.200913595006012</v>
      </c>
      <c r="T52">
        <v>2</v>
      </c>
    </row>
    <row r="53" spans="1:20">
      <c r="A53" t="s">
        <v>149</v>
      </c>
      <c r="B53" s="29">
        <v>0.123066915917453</v>
      </c>
      <c r="C53">
        <v>3</v>
      </c>
      <c r="R53" t="s">
        <v>149</v>
      </c>
      <c r="S53" s="29">
        <v>0.15866496625031801</v>
      </c>
      <c r="T53">
        <v>3</v>
      </c>
    </row>
    <row r="54" spans="1:20">
      <c r="A54" t="s">
        <v>210</v>
      </c>
      <c r="B54" s="29">
        <v>0.12108330721716901</v>
      </c>
      <c r="C54">
        <v>4</v>
      </c>
      <c r="R54" s="22" t="s">
        <v>478</v>
      </c>
      <c r="S54" s="31">
        <v>0.10114159772378178</v>
      </c>
      <c r="T54">
        <v>4</v>
      </c>
    </row>
    <row r="55" spans="1:20">
      <c r="A55" t="s">
        <v>156</v>
      </c>
      <c r="B55" s="29">
        <v>0.11317442227965699</v>
      </c>
      <c r="C55">
        <v>5</v>
      </c>
      <c r="R55" s="30" t="s">
        <v>247</v>
      </c>
      <c r="S55" s="29">
        <v>9.3846370693192599E-2</v>
      </c>
      <c r="T55">
        <v>5</v>
      </c>
    </row>
    <row r="56" spans="1:20">
      <c r="A56" t="s">
        <v>248</v>
      </c>
      <c r="B56" s="29">
        <v>0.112615794466084</v>
      </c>
      <c r="C56">
        <v>6</v>
      </c>
      <c r="R56" s="30" t="s">
        <v>210</v>
      </c>
      <c r="S56" s="29">
        <v>8.8705001707942099E-2</v>
      </c>
      <c r="T56">
        <v>6</v>
      </c>
    </row>
    <row r="57" spans="1:20">
      <c r="A57" t="s">
        <v>226</v>
      </c>
      <c r="B57">
        <v>0.108173476328177</v>
      </c>
      <c r="C57">
        <v>7</v>
      </c>
      <c r="R57" s="30" t="s">
        <v>226</v>
      </c>
      <c r="S57" s="29">
        <v>8.7454763848037298E-2</v>
      </c>
      <c r="T57">
        <v>7</v>
      </c>
    </row>
    <row r="58" spans="1:20">
      <c r="A58" s="22" t="s">
        <v>478</v>
      </c>
      <c r="B58" s="31">
        <v>0.10498546039180173</v>
      </c>
      <c r="C58">
        <v>8</v>
      </c>
      <c r="R58" s="30" t="s">
        <v>196</v>
      </c>
      <c r="S58" s="29">
        <v>8.2305499627530102E-2</v>
      </c>
      <c r="T58">
        <v>8</v>
      </c>
    </row>
    <row r="59" spans="1:20">
      <c r="A59" t="s">
        <v>247</v>
      </c>
      <c r="B59" s="29">
        <v>9.9520777971080998E-2</v>
      </c>
      <c r="C59">
        <v>9</v>
      </c>
      <c r="R59" s="30" t="s">
        <v>144</v>
      </c>
      <c r="S59" s="29">
        <v>8.0087942857257802E-2</v>
      </c>
      <c r="T59">
        <v>9</v>
      </c>
    </row>
    <row r="60" spans="1:20">
      <c r="A60" t="s">
        <v>161</v>
      </c>
      <c r="B60" s="29">
        <v>9.5714563877423497E-2</v>
      </c>
      <c r="C60">
        <v>10</v>
      </c>
      <c r="R60" s="30" t="s">
        <v>184</v>
      </c>
      <c r="S60" s="29">
        <v>7.1801346320989709E-2</v>
      </c>
      <c r="T60">
        <v>10</v>
      </c>
    </row>
    <row r="61" spans="1:20">
      <c r="A61" t="s">
        <v>215</v>
      </c>
      <c r="B61" s="29">
        <v>8.5076928067534099E-2</v>
      </c>
      <c r="C61">
        <v>11</v>
      </c>
      <c r="R61" s="30" t="s">
        <v>248</v>
      </c>
      <c r="S61" s="29">
        <v>6.9825679273868901E-2</v>
      </c>
      <c r="T61">
        <v>11</v>
      </c>
    </row>
    <row r="62" spans="1:20">
      <c r="A62" t="s">
        <v>124</v>
      </c>
      <c r="B62" s="29">
        <v>8.3750551629184697E-2</v>
      </c>
      <c r="C62">
        <v>12</v>
      </c>
      <c r="R62" s="30" t="s">
        <v>215</v>
      </c>
      <c r="S62" s="29">
        <v>6.5883123505574098E-2</v>
      </c>
      <c r="T62">
        <v>12</v>
      </c>
    </row>
    <row r="63" spans="1:20">
      <c r="A63" t="s">
        <v>250</v>
      </c>
      <c r="B63" s="29">
        <v>8.0400023666120007E-2</v>
      </c>
      <c r="C63">
        <v>13</v>
      </c>
      <c r="R63" s="30" t="s">
        <v>124</v>
      </c>
      <c r="S63" s="29">
        <v>6.388134628357639E-2</v>
      </c>
      <c r="T63">
        <v>13</v>
      </c>
    </row>
    <row r="64" spans="1:20">
      <c r="A64" t="s">
        <v>144</v>
      </c>
      <c r="B64" s="29">
        <v>7.9124721432413697E-2</v>
      </c>
      <c r="C64">
        <v>14</v>
      </c>
      <c r="R64" s="30" t="s">
        <v>249</v>
      </c>
      <c r="S64" s="29">
        <v>6.2509479751251304E-2</v>
      </c>
      <c r="T64">
        <v>14</v>
      </c>
    </row>
    <row r="65" spans="1:20">
      <c r="A65" t="s">
        <v>203</v>
      </c>
      <c r="B65" s="29">
        <v>7.7206271167844898E-2</v>
      </c>
      <c r="C65">
        <v>15</v>
      </c>
      <c r="R65" t="s">
        <v>161</v>
      </c>
      <c r="S65" s="29">
        <v>6.0846989251558001E-2</v>
      </c>
      <c r="T65">
        <v>15</v>
      </c>
    </row>
    <row r="66" spans="1:20">
      <c r="A66" t="s">
        <v>116</v>
      </c>
      <c r="B66" s="29">
        <v>7.2950055208344494E-2</v>
      </c>
      <c r="C66">
        <v>16</v>
      </c>
      <c r="R66" s="30" t="s">
        <v>250</v>
      </c>
      <c r="S66" s="29">
        <v>5.8847098236412501E-2</v>
      </c>
      <c r="T66">
        <v>16</v>
      </c>
    </row>
    <row r="67" spans="1:20">
      <c r="A67" t="s">
        <v>219</v>
      </c>
      <c r="B67" s="29">
        <v>7.1854373824653706E-2</v>
      </c>
      <c r="C67">
        <v>17</v>
      </c>
      <c r="R67" s="30" t="s">
        <v>251</v>
      </c>
      <c r="S67" s="29">
        <v>5.7669145205259696E-2</v>
      </c>
      <c r="T67">
        <v>17</v>
      </c>
    </row>
    <row r="68" spans="1:20">
      <c r="A68" t="s">
        <v>249</v>
      </c>
      <c r="B68" s="29">
        <v>7.1169198773425993E-2</v>
      </c>
      <c r="C68">
        <v>18</v>
      </c>
      <c r="R68" s="30" t="s">
        <v>187</v>
      </c>
      <c r="S68" s="29">
        <v>5.7008315097047201E-2</v>
      </c>
      <c r="T68">
        <v>18</v>
      </c>
    </row>
    <row r="69" spans="1:20">
      <c r="A69" t="s">
        <v>179</v>
      </c>
      <c r="B69" s="29">
        <v>7.0533471586791699E-2</v>
      </c>
      <c r="C69">
        <v>19</v>
      </c>
      <c r="R69" s="30" t="s">
        <v>203</v>
      </c>
      <c r="S69" s="29">
        <v>5.3710227781534406E-2</v>
      </c>
      <c r="T69">
        <v>19</v>
      </c>
    </row>
    <row r="70" spans="1:20">
      <c r="A70" t="s">
        <v>252</v>
      </c>
      <c r="B70" s="29">
        <v>6.9020523387741395E-2</v>
      </c>
      <c r="C70">
        <v>20</v>
      </c>
      <c r="R70" s="30" t="s">
        <v>219</v>
      </c>
      <c r="S70" s="29">
        <v>4.8416659617065705E-2</v>
      </c>
      <c r="T70">
        <v>20</v>
      </c>
    </row>
    <row r="71" spans="1:20">
      <c r="A71" s="24" t="s">
        <v>479</v>
      </c>
      <c r="B71" s="32">
        <v>6.4708370769213069E-2</v>
      </c>
      <c r="C71">
        <v>21</v>
      </c>
      <c r="R71" s="30" t="s">
        <v>156</v>
      </c>
      <c r="S71" s="29">
        <v>4.60582309047365E-2</v>
      </c>
      <c r="T71">
        <v>21</v>
      </c>
    </row>
    <row r="72" spans="1:20">
      <c r="A72" t="s">
        <v>251</v>
      </c>
      <c r="B72" s="29">
        <v>6.3476461072817195E-2</v>
      </c>
      <c r="C72">
        <v>22</v>
      </c>
      <c r="R72" s="30" t="s">
        <v>252</v>
      </c>
      <c r="S72" s="29">
        <v>4.1435817576345998E-2</v>
      </c>
      <c r="T72">
        <v>22</v>
      </c>
    </row>
    <row r="73" spans="1:20">
      <c r="A73" t="s">
        <v>257</v>
      </c>
      <c r="B73" s="29">
        <v>5.88407887154462E-2</v>
      </c>
      <c r="C73">
        <v>23</v>
      </c>
      <c r="R73" s="30" t="s">
        <v>202</v>
      </c>
      <c r="S73" s="29">
        <v>3.9788529887207498E-2</v>
      </c>
      <c r="T73">
        <v>23</v>
      </c>
    </row>
    <row r="74" spans="1:20">
      <c r="A74" t="s">
        <v>196</v>
      </c>
      <c r="B74" s="29">
        <v>5.1457549393958996E-2</v>
      </c>
      <c r="C74">
        <v>24</v>
      </c>
      <c r="R74" s="30" t="s">
        <v>253</v>
      </c>
      <c r="S74" s="29">
        <v>3.9096406246148498E-2</v>
      </c>
      <c r="T74">
        <v>24</v>
      </c>
    </row>
    <row r="75" spans="1:20">
      <c r="A75" t="s">
        <v>184</v>
      </c>
      <c r="B75" s="29">
        <v>4.8328382864418602E-2</v>
      </c>
      <c r="C75">
        <v>25</v>
      </c>
      <c r="R75" s="30" t="s">
        <v>179</v>
      </c>
      <c r="S75" s="29">
        <v>3.8569969508675299E-2</v>
      </c>
      <c r="T75">
        <v>25</v>
      </c>
    </row>
    <row r="76" spans="1:20">
      <c r="A76" t="s">
        <v>202</v>
      </c>
      <c r="B76" s="29">
        <v>4.6596862687051904E-2</v>
      </c>
      <c r="C76">
        <v>26</v>
      </c>
      <c r="R76" s="30" t="s">
        <v>116</v>
      </c>
      <c r="S76" s="29">
        <v>3.1820834108423603E-2</v>
      </c>
      <c r="T76">
        <v>26</v>
      </c>
    </row>
    <row r="77" spans="1:20">
      <c r="A77" t="s">
        <v>223</v>
      </c>
      <c r="B77" s="29">
        <v>3.9986802504305301E-2</v>
      </c>
      <c r="C77">
        <v>27</v>
      </c>
      <c r="R77" s="30" t="s">
        <v>136</v>
      </c>
      <c r="S77" s="29">
        <v>1.4415580184046499E-2</v>
      </c>
      <c r="T77">
        <v>27</v>
      </c>
    </row>
    <row r="78" spans="1:20">
      <c r="A78" t="s">
        <v>185</v>
      </c>
      <c r="B78" s="29">
        <v>3.8159048215403904E-2</v>
      </c>
      <c r="C78">
        <v>28</v>
      </c>
      <c r="R78" s="30" t="s">
        <v>185</v>
      </c>
      <c r="S78" s="29">
        <v>5.0742891747656508E-3</v>
      </c>
      <c r="T78">
        <v>28</v>
      </c>
    </row>
    <row r="79" spans="1:20">
      <c r="A79" t="s">
        <v>187</v>
      </c>
      <c r="B79" s="29">
        <v>3.3938962502022801E-2</v>
      </c>
      <c r="C79">
        <v>29</v>
      </c>
      <c r="R79" s="30" t="s">
        <v>254</v>
      </c>
      <c r="S79" s="29">
        <v>-1.4100022031284401E-3</v>
      </c>
      <c r="T79">
        <v>29</v>
      </c>
    </row>
    <row r="80" spans="1:20">
      <c r="A80" t="s">
        <v>254</v>
      </c>
      <c r="B80" s="29">
        <v>3.3812307192726099E-2</v>
      </c>
      <c r="C80">
        <v>30</v>
      </c>
      <c r="R80" s="30" t="s">
        <v>223</v>
      </c>
      <c r="S80" s="29">
        <v>-3.9103725223575301E-3</v>
      </c>
      <c r="T80">
        <v>30</v>
      </c>
    </row>
    <row r="81" spans="1:20">
      <c r="A81" t="s">
        <v>255</v>
      </c>
      <c r="B81" s="29">
        <v>2.8207202839869702E-2</v>
      </c>
      <c r="C81">
        <v>31</v>
      </c>
      <c r="R81" s="30" t="s">
        <v>255</v>
      </c>
      <c r="S81" s="29">
        <v>-5.4450617195599006E-3</v>
      </c>
      <c r="T81">
        <v>31</v>
      </c>
    </row>
    <row r="82" spans="1:20">
      <c r="A82" t="s">
        <v>115</v>
      </c>
      <c r="B82" s="29">
        <v>2.72672744040106E-2</v>
      </c>
      <c r="C82">
        <v>32</v>
      </c>
      <c r="R82" s="30" t="s">
        <v>256</v>
      </c>
      <c r="S82" s="29">
        <v>-1.0452208011498799E-2</v>
      </c>
      <c r="T82">
        <v>32</v>
      </c>
    </row>
    <row r="83" spans="1:20">
      <c r="A83" t="s">
        <v>136</v>
      </c>
      <c r="B83" s="29">
        <v>2.33287719831737E-2</v>
      </c>
      <c r="C83">
        <v>33</v>
      </c>
      <c r="R83" s="30" t="s">
        <v>145</v>
      </c>
      <c r="S83" s="29">
        <v>-1.7878312203492699E-2</v>
      </c>
      <c r="T83">
        <v>33</v>
      </c>
    </row>
    <row r="84" spans="1:20">
      <c r="A84" t="s">
        <v>256</v>
      </c>
      <c r="B84" s="29">
        <v>1.42766309185706E-2</v>
      </c>
      <c r="C84">
        <v>34</v>
      </c>
      <c r="R84" s="30" t="s">
        <v>147</v>
      </c>
      <c r="S84" s="29">
        <v>-2.4037778030523801E-2</v>
      </c>
      <c r="T84">
        <v>34</v>
      </c>
    </row>
    <row r="85" spans="1:20">
      <c r="A85" t="s">
        <v>145</v>
      </c>
      <c r="B85" s="29">
        <v>6.5682460998063999E-3</v>
      </c>
      <c r="C85">
        <v>35</v>
      </c>
      <c r="R85" s="30" t="s">
        <v>115</v>
      </c>
      <c r="S85" s="29">
        <v>-3.3303504041856898E-2</v>
      </c>
      <c r="T85">
        <v>35</v>
      </c>
    </row>
    <row r="86" spans="1:20">
      <c r="A86" t="s">
        <v>147</v>
      </c>
      <c r="B86" s="29">
        <v>-5.3051062578987392E-3</v>
      </c>
      <c r="C86">
        <v>36</v>
      </c>
      <c r="R86" t="s">
        <v>257</v>
      </c>
      <c r="S86" s="29">
        <v>-0.14728710100721101</v>
      </c>
      <c r="T86">
        <v>36</v>
      </c>
    </row>
    <row r="87" spans="1:20">
      <c r="A87" t="s">
        <v>166</v>
      </c>
      <c r="B87" s="29">
        <v>-1.1252221893240499E-2</v>
      </c>
      <c r="C87">
        <v>37</v>
      </c>
      <c r="R87" t="s">
        <v>166</v>
      </c>
      <c r="S87" s="29">
        <v>-0.153274281487391</v>
      </c>
      <c r="T87">
        <v>37</v>
      </c>
    </row>
    <row r="88" spans="1:20">
      <c r="B88" s="33">
        <f>AVERAGE(B51:B87,B71)</f>
        <v>7.4089857873414822E-2</v>
      </c>
      <c r="S88" s="34">
        <f>AVERAGE(S51:S87)</f>
        <v>4.8720207497855078E-2</v>
      </c>
    </row>
    <row r="89" spans="1:20">
      <c r="B89" s="33">
        <f>AVERAGE(B51:B87,B58)</f>
        <v>7.5149781284535574E-2</v>
      </c>
    </row>
  </sheetData>
  <autoFilter ref="A8:R46">
    <sortState ref="A9:R46">
      <sortCondition descending="1" ref="P8:P46"/>
    </sortState>
  </autoFilter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showGridLines="0" workbookViewId="0">
      <selection activeCell="Z25" sqref="Z25"/>
    </sheetView>
  </sheetViews>
  <sheetFormatPr defaultColWidth="8.85546875" defaultRowHeight="15"/>
  <sheetData>
    <row r="1" spans="1:2">
      <c r="A1" t="s">
        <v>401</v>
      </c>
    </row>
    <row r="2" spans="1:2">
      <c r="A2" t="s">
        <v>461</v>
      </c>
    </row>
    <row r="3" spans="1:2">
      <c r="A3" t="s">
        <v>462</v>
      </c>
    </row>
    <row r="16" spans="1:2">
      <c r="B16" s="20" t="s">
        <v>237</v>
      </c>
    </row>
    <row r="21" spans="12:12">
      <c r="L21" s="20" t="s">
        <v>237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55" zoomScaleNormal="55" workbookViewId="0">
      <selection activeCell="M52" sqref="M52"/>
    </sheetView>
  </sheetViews>
  <sheetFormatPr defaultRowHeight="15"/>
  <cols>
    <col min="1" max="1" width="21.7109375" style="11" customWidth="1"/>
    <col min="2" max="2" width="26.140625" style="11" customWidth="1"/>
    <col min="3" max="3" width="29.42578125" style="11" customWidth="1"/>
    <col min="4" max="4" width="22" style="11" customWidth="1"/>
    <col min="5" max="5" width="26.42578125" style="11" customWidth="1"/>
    <col min="6" max="6" width="22" style="11" customWidth="1"/>
    <col min="7" max="7" width="22.42578125" style="11" customWidth="1"/>
    <col min="8" max="8" width="22" style="11" customWidth="1"/>
    <col min="9" max="16384" width="9.140625" style="11"/>
  </cols>
  <sheetData>
    <row r="1" spans="1:8">
      <c r="A1" s="11" t="s">
        <v>110</v>
      </c>
    </row>
    <row r="2" spans="1:8">
      <c r="A2" s="11" t="s">
        <v>111</v>
      </c>
    </row>
    <row r="4" spans="1:8" ht="16.5" thickBot="1">
      <c r="A4" s="12" t="s">
        <v>112</v>
      </c>
      <c r="B4" s="12" t="s">
        <v>113</v>
      </c>
      <c r="C4" s="12" t="s">
        <v>112</v>
      </c>
      <c r="D4" s="12" t="s">
        <v>113</v>
      </c>
      <c r="E4" s="12" t="s">
        <v>112</v>
      </c>
      <c r="F4" s="12" t="s">
        <v>113</v>
      </c>
      <c r="G4" s="12" t="s">
        <v>112</v>
      </c>
      <c r="H4" s="12" t="s">
        <v>113</v>
      </c>
    </row>
    <row r="5" spans="1:8" ht="15.75">
      <c r="A5" s="13" t="s">
        <v>114</v>
      </c>
      <c r="B5" s="14">
        <v>-0.11470458396677925</v>
      </c>
      <c r="C5" s="13" t="s">
        <v>115</v>
      </c>
      <c r="D5" s="14">
        <v>0.14633812562498846</v>
      </c>
      <c r="E5" s="13" t="s">
        <v>116</v>
      </c>
      <c r="F5" s="14">
        <v>0.2142419649538265</v>
      </c>
      <c r="G5" s="13" t="s">
        <v>117</v>
      </c>
      <c r="H5" s="14">
        <v>0.27909278276676291</v>
      </c>
    </row>
    <row r="6" spans="1:8" ht="15.75">
      <c r="A6" s="13" t="s">
        <v>118</v>
      </c>
      <c r="B6" s="14">
        <v>-6.2976071170829095E-2</v>
      </c>
      <c r="C6" s="13" t="s">
        <v>119</v>
      </c>
      <c r="D6" s="14">
        <v>0.14646873447812339</v>
      </c>
      <c r="E6" s="13" t="s">
        <v>120</v>
      </c>
      <c r="F6" s="14">
        <v>0.21436793208528196</v>
      </c>
      <c r="G6" s="13" t="s">
        <v>121</v>
      </c>
      <c r="H6" s="14">
        <v>0.27931980411374957</v>
      </c>
    </row>
    <row r="7" spans="1:8" ht="15.75">
      <c r="A7" s="13" t="s">
        <v>122</v>
      </c>
      <c r="B7" s="14">
        <v>-5.2078829052195241E-2</v>
      </c>
      <c r="C7" s="13" t="s">
        <v>123</v>
      </c>
      <c r="D7" s="14">
        <v>0.1491244934724556</v>
      </c>
      <c r="E7" s="13" t="s">
        <v>124</v>
      </c>
      <c r="F7" s="14">
        <v>0.21999897023775922</v>
      </c>
      <c r="G7" s="13" t="s">
        <v>125</v>
      </c>
      <c r="H7" s="14">
        <v>0.28032813117424232</v>
      </c>
    </row>
    <row r="8" spans="1:8" ht="15.75">
      <c r="A8" s="13" t="s">
        <v>126</v>
      </c>
      <c r="B8" s="14">
        <v>9.2649444419868453E-3</v>
      </c>
      <c r="C8" s="13" t="s">
        <v>127</v>
      </c>
      <c r="D8" s="14">
        <v>0.15303148515379211</v>
      </c>
      <c r="E8" s="13" t="s">
        <v>128</v>
      </c>
      <c r="F8" s="14">
        <v>0.22005966817317446</v>
      </c>
      <c r="G8" s="13" t="s">
        <v>129</v>
      </c>
      <c r="H8" s="14">
        <v>0.28088752707755316</v>
      </c>
    </row>
    <row r="9" spans="1:8" ht="15.75">
      <c r="A9" s="13" t="s">
        <v>130</v>
      </c>
      <c r="B9" s="14">
        <v>1.9512082123157058E-2</v>
      </c>
      <c r="C9" s="13" t="s">
        <v>131</v>
      </c>
      <c r="D9" s="14">
        <v>0.15731345215335077</v>
      </c>
      <c r="E9" s="13" t="s">
        <v>132</v>
      </c>
      <c r="F9" s="14">
        <v>0.22546675210887249</v>
      </c>
      <c r="G9" s="13" t="s">
        <v>133</v>
      </c>
      <c r="H9" s="14">
        <v>0.28180152751362852</v>
      </c>
    </row>
    <row r="10" spans="1:8" ht="15.75">
      <c r="A10" s="13" t="s">
        <v>134</v>
      </c>
      <c r="B10" s="14">
        <v>5.5742856456466844E-2</v>
      </c>
      <c r="C10" s="13" t="s">
        <v>135</v>
      </c>
      <c r="D10" s="14">
        <v>0.15780163935552882</v>
      </c>
      <c r="E10" s="13" t="s">
        <v>136</v>
      </c>
      <c r="F10" s="14">
        <v>0.22579298499661549</v>
      </c>
      <c r="G10" s="13" t="s">
        <v>137</v>
      </c>
      <c r="H10" s="14">
        <v>0.28688495802370101</v>
      </c>
    </row>
    <row r="11" spans="1:8" ht="15.75">
      <c r="A11" s="13" t="s">
        <v>138</v>
      </c>
      <c r="B11" s="14">
        <v>5.8707887972232919E-2</v>
      </c>
      <c r="C11" s="13" t="s">
        <v>139</v>
      </c>
      <c r="D11" s="14">
        <v>0.15798471540383438</v>
      </c>
      <c r="E11" s="13" t="s">
        <v>140</v>
      </c>
      <c r="F11" s="14">
        <v>0.22924525438103707</v>
      </c>
      <c r="G11" s="13" t="s">
        <v>141</v>
      </c>
      <c r="H11" s="14">
        <v>0.28783610355811168</v>
      </c>
    </row>
    <row r="12" spans="1:8" ht="15.75">
      <c r="A12" s="13" t="s">
        <v>142</v>
      </c>
      <c r="B12" s="14">
        <v>6.2230559394907098E-2</v>
      </c>
      <c r="C12" s="13" t="s">
        <v>143</v>
      </c>
      <c r="D12" s="14">
        <v>0.16346887496429643</v>
      </c>
      <c r="E12" s="13" t="s">
        <v>144</v>
      </c>
      <c r="F12" s="14">
        <v>0.23016787491148891</v>
      </c>
      <c r="G12" s="13" t="s">
        <v>145</v>
      </c>
      <c r="H12" s="14">
        <v>0.28908241205894109</v>
      </c>
    </row>
    <row r="13" spans="1:8" ht="15.75">
      <c r="A13" s="13" t="s">
        <v>146</v>
      </c>
      <c r="B13" s="14">
        <v>7.1679525024489141E-2</v>
      </c>
      <c r="C13" s="13" t="s">
        <v>147</v>
      </c>
      <c r="D13" s="14">
        <v>0.16382378901710828</v>
      </c>
      <c r="E13" s="13" t="s">
        <v>148</v>
      </c>
      <c r="F13" s="14">
        <v>0.23075210009094188</v>
      </c>
      <c r="G13" s="13" t="s">
        <v>149</v>
      </c>
      <c r="H13" s="14">
        <v>0.29048503790086772</v>
      </c>
    </row>
    <row r="14" spans="1:8" ht="15.75">
      <c r="A14" s="13" t="s">
        <v>150</v>
      </c>
      <c r="B14" s="14">
        <v>9.222702201588584E-2</v>
      </c>
      <c r="C14" s="13" t="s">
        <v>151</v>
      </c>
      <c r="D14" s="14">
        <v>0.16695919579914245</v>
      </c>
      <c r="E14" s="13" t="s">
        <v>152</v>
      </c>
      <c r="F14" s="14">
        <v>0.23281111041739502</v>
      </c>
      <c r="G14" s="13" t="s">
        <v>153</v>
      </c>
      <c r="H14" s="14">
        <v>0.29592262228894517</v>
      </c>
    </row>
    <row r="15" spans="1:8" ht="15.75">
      <c r="A15" s="13" t="s">
        <v>154</v>
      </c>
      <c r="B15" s="14">
        <v>9.4528840722074306E-2</v>
      </c>
      <c r="C15" s="13" t="s">
        <v>155</v>
      </c>
      <c r="D15" s="14">
        <v>0.16952771017128559</v>
      </c>
      <c r="E15" s="13" t="s">
        <v>156</v>
      </c>
      <c r="F15" s="14">
        <v>0.23289237271180782</v>
      </c>
      <c r="G15" s="13" t="s">
        <v>157</v>
      </c>
      <c r="H15" s="14">
        <v>0.30559448731518074</v>
      </c>
    </row>
    <row r="16" spans="1:8" ht="15.75">
      <c r="A16" s="13" t="s">
        <v>158</v>
      </c>
      <c r="B16" s="14">
        <v>9.5545797342901834E-2</v>
      </c>
      <c r="C16" s="13" t="s">
        <v>159</v>
      </c>
      <c r="D16" s="14">
        <v>0.16984963483534499</v>
      </c>
      <c r="E16" s="13" t="s">
        <v>160</v>
      </c>
      <c r="F16" s="14">
        <v>0.2329146682009906</v>
      </c>
      <c r="G16" s="13" t="s">
        <v>161</v>
      </c>
      <c r="H16" s="14">
        <v>0.31880620662821119</v>
      </c>
    </row>
    <row r="17" spans="1:8" ht="15.75">
      <c r="A17" s="13" t="s">
        <v>162</v>
      </c>
      <c r="B17" s="14">
        <v>9.5976853465305781E-2</v>
      </c>
      <c r="C17" s="13" t="s">
        <v>163</v>
      </c>
      <c r="D17" s="14">
        <v>0.17671827711032709</v>
      </c>
      <c r="E17" s="13" t="s">
        <v>164</v>
      </c>
      <c r="F17" s="14">
        <v>0.23428098202630621</v>
      </c>
      <c r="G17" s="13" t="s">
        <v>165</v>
      </c>
      <c r="H17" s="14">
        <v>0.3210047270776738</v>
      </c>
    </row>
    <row r="18" spans="1:8" ht="15.75">
      <c r="A18" s="13" t="s">
        <v>166</v>
      </c>
      <c r="B18" s="14">
        <v>0.10019161016502125</v>
      </c>
      <c r="C18" s="13" t="s">
        <v>167</v>
      </c>
      <c r="D18" s="14">
        <v>0.1797225574123506</v>
      </c>
      <c r="E18" s="13" t="s">
        <v>168</v>
      </c>
      <c r="F18" s="14">
        <v>0.23885725997573296</v>
      </c>
      <c r="G18" s="13" t="s">
        <v>169</v>
      </c>
      <c r="H18" s="14">
        <v>0.3210752021445743</v>
      </c>
    </row>
    <row r="19" spans="1:8" ht="15.75">
      <c r="A19" s="13" t="s">
        <v>170</v>
      </c>
      <c r="B19" s="14">
        <v>0.10176471461005682</v>
      </c>
      <c r="C19" s="13" t="s">
        <v>171</v>
      </c>
      <c r="D19" s="14">
        <v>0.1802487137573405</v>
      </c>
      <c r="E19" s="13" t="s">
        <v>172</v>
      </c>
      <c r="F19" s="14">
        <v>0.24199361659427499</v>
      </c>
      <c r="G19" s="13" t="s">
        <v>173</v>
      </c>
      <c r="H19" s="14">
        <v>0.32336798068534228</v>
      </c>
    </row>
    <row r="20" spans="1:8" ht="15.75">
      <c r="A20" s="13" t="s">
        <v>174</v>
      </c>
      <c r="B20" s="14">
        <v>0.1042426727738764</v>
      </c>
      <c r="C20" s="13" t="s">
        <v>175</v>
      </c>
      <c r="D20" s="14">
        <v>0.18135286370727979</v>
      </c>
      <c r="E20" s="13" t="s">
        <v>176</v>
      </c>
      <c r="F20" s="14">
        <v>0.24467790095252689</v>
      </c>
      <c r="G20" s="13" t="s">
        <v>177</v>
      </c>
      <c r="H20" s="14">
        <v>0.32639372433585301</v>
      </c>
    </row>
    <row r="21" spans="1:8" ht="15.75">
      <c r="A21" s="13" t="s">
        <v>178</v>
      </c>
      <c r="B21" s="14">
        <v>0.11551665733946941</v>
      </c>
      <c r="C21" s="13" t="s">
        <v>179</v>
      </c>
      <c r="D21" s="14">
        <v>0.18608206823614878</v>
      </c>
      <c r="E21" s="13" t="s">
        <v>180</v>
      </c>
      <c r="F21" s="14">
        <v>0.24509747418946534</v>
      </c>
      <c r="G21" s="13" t="s">
        <v>181</v>
      </c>
      <c r="H21" s="14">
        <v>0.35059366775355799</v>
      </c>
    </row>
    <row r="22" spans="1:8" ht="15.75">
      <c r="A22" s="13" t="s">
        <v>182</v>
      </c>
      <c r="B22" s="14">
        <v>0.11980520281277039</v>
      </c>
      <c r="C22" s="13" t="s">
        <v>172</v>
      </c>
      <c r="D22" s="14">
        <v>0.19196721031535349</v>
      </c>
      <c r="E22" s="13" t="s">
        <v>183</v>
      </c>
      <c r="F22" s="14">
        <v>0.24763974812458403</v>
      </c>
      <c r="G22" s="13" t="s">
        <v>184</v>
      </c>
      <c r="H22" s="14">
        <v>0.35549343983397852</v>
      </c>
    </row>
    <row r="23" spans="1:8" ht="15.75">
      <c r="A23" s="13" t="s">
        <v>185</v>
      </c>
      <c r="B23" s="14">
        <v>0.12898243993626296</v>
      </c>
      <c r="C23" s="13" t="s">
        <v>186</v>
      </c>
      <c r="D23" s="14">
        <v>0.19434339698976341</v>
      </c>
      <c r="E23" s="13" t="s">
        <v>187</v>
      </c>
      <c r="F23" s="14">
        <v>0.24836934642911243</v>
      </c>
      <c r="G23" s="13" t="s">
        <v>188</v>
      </c>
      <c r="H23" s="14">
        <v>0.36101379318497789</v>
      </c>
    </row>
    <row r="24" spans="1:8" ht="15.75">
      <c r="A24" s="13" t="s">
        <v>189</v>
      </c>
      <c r="B24" s="14">
        <v>0.12988282515552474</v>
      </c>
      <c r="C24" s="13" t="s">
        <v>190</v>
      </c>
      <c r="D24" s="14">
        <v>0.19467375630810532</v>
      </c>
      <c r="E24" s="13" t="s">
        <v>191</v>
      </c>
      <c r="F24" s="14">
        <v>0.24987170254831764</v>
      </c>
      <c r="G24" s="13" t="s">
        <v>192</v>
      </c>
      <c r="H24" s="14">
        <v>0.36845223734280241</v>
      </c>
    </row>
    <row r="25" spans="1:8" ht="15.75">
      <c r="A25" s="13" t="s">
        <v>193</v>
      </c>
      <c r="B25" s="14">
        <v>0.1316408845812341</v>
      </c>
      <c r="C25" s="13" t="s">
        <v>194</v>
      </c>
      <c r="D25" s="14">
        <v>0.19648305290212653</v>
      </c>
      <c r="E25" s="13" t="s">
        <v>195</v>
      </c>
      <c r="F25" s="14">
        <v>0.25124909649383881</v>
      </c>
      <c r="G25" s="13" t="s">
        <v>196</v>
      </c>
      <c r="H25" s="14">
        <v>0.36897212484755698</v>
      </c>
    </row>
    <row r="26" spans="1:8" ht="15.75">
      <c r="A26" s="13" t="s">
        <v>197</v>
      </c>
      <c r="B26" s="14">
        <v>0.13426363961558824</v>
      </c>
      <c r="C26" s="13" t="s">
        <v>198</v>
      </c>
      <c r="D26" s="14">
        <v>0.19660277104278928</v>
      </c>
      <c r="E26" s="13" t="s">
        <v>199</v>
      </c>
      <c r="F26" s="14">
        <v>0.25453489126989343</v>
      </c>
      <c r="G26" s="13" t="s">
        <v>200</v>
      </c>
      <c r="H26" s="14">
        <v>0.37026607095746905</v>
      </c>
    </row>
    <row r="27" spans="1:8" ht="15.75">
      <c r="A27" s="13" t="s">
        <v>201</v>
      </c>
      <c r="B27" s="14">
        <v>0.13619109433349502</v>
      </c>
      <c r="C27" s="13" t="s">
        <v>202</v>
      </c>
      <c r="D27" s="14">
        <v>0.19719858878161309</v>
      </c>
      <c r="E27" s="13" t="s">
        <v>203</v>
      </c>
      <c r="F27" s="14">
        <v>0.25490539207712326</v>
      </c>
      <c r="G27" s="13" t="s">
        <v>204</v>
      </c>
      <c r="H27" s="14">
        <v>0.38885753639745163</v>
      </c>
    </row>
    <row r="28" spans="1:8" ht="15.75">
      <c r="A28" s="13" t="s">
        <v>205</v>
      </c>
      <c r="B28" s="14">
        <v>0.13721629911539779</v>
      </c>
      <c r="C28" s="13" t="s">
        <v>206</v>
      </c>
      <c r="D28" s="14">
        <v>0.19747354535653283</v>
      </c>
      <c r="E28" s="13" t="s">
        <v>207</v>
      </c>
      <c r="F28" s="14">
        <v>0.25970343211192332</v>
      </c>
      <c r="G28" s="13" t="s">
        <v>208</v>
      </c>
      <c r="H28" s="14">
        <v>0.42812831720560718</v>
      </c>
    </row>
    <row r="29" spans="1:8" ht="15.75">
      <c r="A29" s="13" t="s">
        <v>209</v>
      </c>
      <c r="B29" s="14">
        <v>0.14075391141025403</v>
      </c>
      <c r="C29" s="13" t="s">
        <v>210</v>
      </c>
      <c r="D29" s="14">
        <v>0.20254979865563971</v>
      </c>
      <c r="E29" s="13" t="s">
        <v>211</v>
      </c>
      <c r="F29" s="14">
        <v>0.26475937576222974</v>
      </c>
      <c r="G29" s="13" t="s">
        <v>212</v>
      </c>
      <c r="H29" s="14">
        <v>0.45039863705015831</v>
      </c>
    </row>
    <row r="30" spans="1:8" ht="15.75">
      <c r="A30" s="13" t="s">
        <v>213</v>
      </c>
      <c r="B30" s="14">
        <v>0.14100232947302432</v>
      </c>
      <c r="C30" s="13" t="s">
        <v>214</v>
      </c>
      <c r="D30" s="14">
        <v>0.20404126449388379</v>
      </c>
      <c r="E30" s="13" t="s">
        <v>215</v>
      </c>
      <c r="F30" s="14">
        <v>0.26897418170338172</v>
      </c>
      <c r="G30" s="13" t="s">
        <v>216</v>
      </c>
      <c r="H30" s="14">
        <v>0.46094581776492205</v>
      </c>
    </row>
    <row r="31" spans="1:8" ht="15.75">
      <c r="A31" s="13" t="s">
        <v>217</v>
      </c>
      <c r="B31" s="14">
        <v>0.14154918536345676</v>
      </c>
      <c r="C31" s="13" t="s">
        <v>218</v>
      </c>
      <c r="D31" s="14">
        <v>0.20404927955967728</v>
      </c>
      <c r="E31" s="13" t="s">
        <v>219</v>
      </c>
      <c r="F31" s="14">
        <v>0.26943056083993155</v>
      </c>
      <c r="G31" s="13" t="s">
        <v>220</v>
      </c>
      <c r="H31" s="14">
        <v>0.46555526743924136</v>
      </c>
    </row>
    <row r="32" spans="1:8" ht="15.75">
      <c r="A32" s="13" t="s">
        <v>221</v>
      </c>
      <c r="B32" s="14">
        <v>0.1415734202973645</v>
      </c>
      <c r="C32" s="13" t="s">
        <v>222</v>
      </c>
      <c r="D32" s="14">
        <v>0.20663528693926472</v>
      </c>
      <c r="E32" s="13" t="s">
        <v>223</v>
      </c>
      <c r="F32" s="14">
        <v>0.27004539328817578</v>
      </c>
      <c r="G32" s="13" t="s">
        <v>224</v>
      </c>
      <c r="H32" s="14">
        <v>0.47875284557639491</v>
      </c>
    </row>
    <row r="33" spans="1:8" ht="15.75">
      <c r="A33" s="13" t="s">
        <v>225</v>
      </c>
      <c r="B33" s="14">
        <v>0.14233222808437476</v>
      </c>
      <c r="C33" s="13" t="s">
        <v>226</v>
      </c>
      <c r="D33" s="14">
        <v>0.20720318645453412</v>
      </c>
      <c r="E33" s="13" t="s">
        <v>227</v>
      </c>
      <c r="F33" s="14">
        <v>0.27325841891504399</v>
      </c>
      <c r="G33" s="13" t="s">
        <v>228</v>
      </c>
      <c r="H33" s="14">
        <v>0.51017878296130015</v>
      </c>
    </row>
    <row r="34" spans="1:8" ht="15.75">
      <c r="A34" s="13" t="s">
        <v>229</v>
      </c>
      <c r="B34" s="14">
        <v>0.14247274129800416</v>
      </c>
      <c r="C34" s="13" t="s">
        <v>230</v>
      </c>
      <c r="D34" s="14">
        <v>0.21254336303706156</v>
      </c>
      <c r="E34" s="13" t="s">
        <v>231</v>
      </c>
      <c r="F34" s="14">
        <v>0.27329385276961166</v>
      </c>
      <c r="G34" s="13" t="s">
        <v>232</v>
      </c>
      <c r="H34" s="14">
        <v>0.56117578973606197</v>
      </c>
    </row>
    <row r="35" spans="1:8" ht="16.5" thickBot="1">
      <c r="A35" s="15" t="s">
        <v>233</v>
      </c>
      <c r="B35" s="16">
        <v>0.14427769144820252</v>
      </c>
      <c r="C35" s="17" t="s">
        <v>234</v>
      </c>
      <c r="D35" s="18">
        <v>0.21294476888996583</v>
      </c>
      <c r="E35" s="17" t="s">
        <v>235</v>
      </c>
      <c r="F35" s="18">
        <v>0.27680894806028944</v>
      </c>
      <c r="G35" s="15" t="s">
        <v>236</v>
      </c>
      <c r="H35" s="19">
        <f>AVERAGE(B5:B35,D5:D35,F5:F35,H5:H34)</f>
        <v>0.21664205547217694</v>
      </c>
    </row>
  </sheetData>
  <autoFilter ref="A4:B126">
    <sortState ref="A5:B127">
      <sortCondition ref="B4:B126"/>
    </sortState>
  </autoFilter>
  <pageMargins left="0.7" right="0.7" top="0.75" bottom="0.75" header="0.3" footer="0.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workbookViewId="0">
      <selection activeCell="D21" sqref="D21"/>
    </sheetView>
  </sheetViews>
  <sheetFormatPr defaultRowHeight="15"/>
  <cols>
    <col min="1" max="1" width="53.5703125" customWidth="1"/>
    <col min="2" max="2" width="40.5703125" bestFit="1" customWidth="1"/>
    <col min="4" max="4" width="36.5703125" bestFit="1" customWidth="1"/>
    <col min="5" max="5" width="31.140625" bestFit="1" customWidth="1"/>
    <col min="6" max="6" width="22.85546875" bestFit="1" customWidth="1"/>
    <col min="7" max="7" width="23.140625" bestFit="1" customWidth="1"/>
    <col min="9" max="9" width="36.5703125" bestFit="1" customWidth="1"/>
    <col min="10" max="10" width="31.140625" customWidth="1"/>
    <col min="11" max="11" width="22.85546875" customWidth="1"/>
  </cols>
  <sheetData>
    <row r="2" spans="1:11" ht="32.25" customHeight="1" thickBot="1">
      <c r="A2" s="105" t="s">
        <v>432</v>
      </c>
      <c r="D2" s="100" t="s">
        <v>405</v>
      </c>
      <c r="I2" s="100" t="s">
        <v>469</v>
      </c>
    </row>
    <row r="3" spans="1:11" ht="21" customHeight="1" thickBot="1">
      <c r="D3" s="102"/>
      <c r="E3" s="113" t="s">
        <v>406</v>
      </c>
      <c r="F3" s="113" t="s">
        <v>407</v>
      </c>
      <c r="G3" s="113" t="s">
        <v>408</v>
      </c>
      <c r="I3" s="127"/>
      <c r="J3" s="128" t="s">
        <v>463</v>
      </c>
      <c r="K3" s="128" t="s">
        <v>464</v>
      </c>
    </row>
    <row r="4" spans="1:11" ht="15.75">
      <c r="A4" s="106" t="s">
        <v>433</v>
      </c>
      <c r="B4" s="110" t="s">
        <v>434</v>
      </c>
      <c r="D4" s="113" t="s">
        <v>236</v>
      </c>
      <c r="E4" s="114">
        <v>11044</v>
      </c>
      <c r="F4" s="114">
        <v>12599</v>
      </c>
      <c r="G4" s="114">
        <v>10806</v>
      </c>
      <c r="I4" s="129" t="s">
        <v>416</v>
      </c>
      <c r="J4" s="130"/>
      <c r="K4" s="130"/>
    </row>
    <row r="5" spans="1:11" ht="15.75">
      <c r="A5" s="107" t="s">
        <v>435</v>
      </c>
      <c r="B5" s="111"/>
      <c r="D5" s="115" t="s">
        <v>409</v>
      </c>
      <c r="E5" s="116">
        <v>11092</v>
      </c>
      <c r="F5" s="116">
        <v>12594</v>
      </c>
      <c r="G5" s="116">
        <v>10863</v>
      </c>
      <c r="I5" s="131" t="s">
        <v>417</v>
      </c>
      <c r="J5" s="132" t="s">
        <v>465</v>
      </c>
      <c r="K5" s="132"/>
    </row>
    <row r="6" spans="1:11" ht="15.75">
      <c r="A6" s="108" t="s">
        <v>436</v>
      </c>
      <c r="B6" s="112" t="s">
        <v>436</v>
      </c>
      <c r="D6" s="115" t="s">
        <v>410</v>
      </c>
      <c r="E6" s="116">
        <v>11170</v>
      </c>
      <c r="F6" s="116">
        <v>12650</v>
      </c>
      <c r="G6" s="116">
        <v>10968</v>
      </c>
      <c r="I6" s="131" t="s">
        <v>466</v>
      </c>
      <c r="J6" s="133"/>
      <c r="K6" s="132" t="s">
        <v>465</v>
      </c>
    </row>
    <row r="7" spans="1:11" ht="16.5" thickBot="1">
      <c r="A7" s="108" t="s">
        <v>437</v>
      </c>
      <c r="B7" s="112" t="s">
        <v>437</v>
      </c>
      <c r="D7" s="115" t="s">
        <v>411</v>
      </c>
      <c r="E7" s="116">
        <v>10833</v>
      </c>
      <c r="F7" s="116">
        <v>12530</v>
      </c>
      <c r="G7" s="116">
        <v>10553</v>
      </c>
      <c r="I7" s="134" t="s">
        <v>467</v>
      </c>
      <c r="J7" s="135" t="s">
        <v>468</v>
      </c>
      <c r="K7" s="135" t="s">
        <v>468</v>
      </c>
    </row>
    <row r="8" spans="1:11">
      <c r="A8" s="108"/>
      <c r="B8" s="112" t="s">
        <v>446</v>
      </c>
      <c r="D8" s="117" t="s">
        <v>412</v>
      </c>
      <c r="E8" s="117" t="s">
        <v>413</v>
      </c>
      <c r="F8" s="117" t="s">
        <v>414</v>
      </c>
      <c r="G8" s="117" t="s">
        <v>415</v>
      </c>
    </row>
    <row r="9" spans="1:11">
      <c r="A9" s="108"/>
      <c r="B9" s="112" t="s">
        <v>456</v>
      </c>
    </row>
    <row r="10" spans="1:11">
      <c r="A10" s="108"/>
      <c r="B10" s="112" t="s">
        <v>447</v>
      </c>
    </row>
    <row r="11" spans="1:11">
      <c r="A11" s="108" t="s">
        <v>438</v>
      </c>
      <c r="B11" s="112" t="s">
        <v>448</v>
      </c>
    </row>
    <row r="12" spans="1:11">
      <c r="A12" s="108"/>
      <c r="B12" s="112" t="s">
        <v>449</v>
      </c>
    </row>
    <row r="13" spans="1:11" ht="31.5">
      <c r="A13" s="108"/>
      <c r="B13" s="112" t="s">
        <v>450</v>
      </c>
      <c r="D13" s="105" t="s">
        <v>480</v>
      </c>
      <c r="E13" s="101"/>
    </row>
    <row r="14" spans="1:11" ht="15.75">
      <c r="A14" s="108"/>
      <c r="B14" s="112" t="s">
        <v>451</v>
      </c>
      <c r="D14" s="118" t="s">
        <v>418</v>
      </c>
      <c r="E14" s="118" t="s">
        <v>419</v>
      </c>
    </row>
    <row r="15" spans="1:11" ht="15.75">
      <c r="A15" s="108"/>
      <c r="B15" s="112" t="s">
        <v>452</v>
      </c>
      <c r="D15" s="119">
        <v>1</v>
      </c>
      <c r="E15" s="120" t="s">
        <v>420</v>
      </c>
    </row>
    <row r="16" spans="1:11" ht="15.75">
      <c r="A16" s="108" t="s">
        <v>439</v>
      </c>
      <c r="B16" s="112" t="s">
        <v>453</v>
      </c>
      <c r="D16" s="121">
        <v>2</v>
      </c>
      <c r="E16" s="121">
        <v>-15.07193</v>
      </c>
    </row>
    <row r="17" spans="1:7">
      <c r="A17" s="107" t="s">
        <v>440</v>
      </c>
      <c r="B17" s="111" t="s">
        <v>454</v>
      </c>
    </row>
    <row r="18" spans="1:7">
      <c r="A18" s="108"/>
      <c r="B18" s="112" t="s">
        <v>455</v>
      </c>
    </row>
    <row r="19" spans="1:7">
      <c r="A19" s="108" t="s">
        <v>441</v>
      </c>
      <c r="B19" s="112" t="s">
        <v>457</v>
      </c>
    </row>
    <row r="20" spans="1:7" ht="31.5">
      <c r="A20" s="108" t="s">
        <v>442</v>
      </c>
      <c r="B20" s="112" t="s">
        <v>458</v>
      </c>
      <c r="D20" s="105" t="s">
        <v>481</v>
      </c>
      <c r="E20" s="101"/>
      <c r="F20" s="101"/>
      <c r="G20" s="101"/>
    </row>
    <row r="21" spans="1:7" ht="15.75">
      <c r="A21" s="108" t="s">
        <v>443</v>
      </c>
      <c r="B21" s="112" t="s">
        <v>459</v>
      </c>
      <c r="D21" s="122" t="s">
        <v>421</v>
      </c>
      <c r="E21" s="122" t="s">
        <v>422</v>
      </c>
      <c r="F21" s="122" t="s">
        <v>423</v>
      </c>
      <c r="G21" s="122" t="s">
        <v>424</v>
      </c>
    </row>
    <row r="22" spans="1:7" ht="31.5">
      <c r="A22" s="108" t="s">
        <v>444</v>
      </c>
      <c r="B22" s="112" t="s">
        <v>460</v>
      </c>
      <c r="D22" s="123" t="s">
        <v>425</v>
      </c>
      <c r="E22" s="123">
        <v>27</v>
      </c>
      <c r="F22" s="123">
        <v>15.603999999999999</v>
      </c>
      <c r="G22" s="123">
        <v>5.9999999999999995E-4</v>
      </c>
    </row>
    <row r="23" spans="1:7" ht="31.5">
      <c r="A23" s="108" t="s">
        <v>445</v>
      </c>
      <c r="B23" s="112"/>
      <c r="D23" s="124" t="s">
        <v>426</v>
      </c>
      <c r="E23" s="103"/>
      <c r="F23" s="124">
        <v>28.117999999999999</v>
      </c>
      <c r="G23" s="124">
        <v>2.0000000000000002E-5</v>
      </c>
    </row>
    <row r="24" spans="1:7" ht="31.5">
      <c r="D24" s="124" t="s">
        <v>427</v>
      </c>
      <c r="E24" s="124">
        <v>27</v>
      </c>
      <c r="F24" s="124">
        <v>11.805</v>
      </c>
      <c r="G24" s="124">
        <v>2.2000000000000001E-3</v>
      </c>
    </row>
    <row r="25" spans="1:7" ht="31.5">
      <c r="D25" s="124" t="s">
        <v>428</v>
      </c>
      <c r="E25" s="103"/>
      <c r="F25" s="124">
        <v>4.2999999999999997E-2</v>
      </c>
      <c r="G25" s="124">
        <v>0.8367</v>
      </c>
    </row>
    <row r="26" spans="1:7" ht="31.5">
      <c r="D26" s="124" t="s">
        <v>429</v>
      </c>
      <c r="E26" s="124">
        <v>27</v>
      </c>
      <c r="F26" s="124">
        <v>27.06</v>
      </c>
      <c r="G26" s="124">
        <v>2.0000000000000002E-5</v>
      </c>
    </row>
    <row r="27" spans="1:7" ht="31.5">
      <c r="D27" s="124" t="s">
        <v>430</v>
      </c>
      <c r="E27" s="103"/>
      <c r="F27" s="124">
        <v>5.2839999999999998</v>
      </c>
      <c r="G27" s="124">
        <v>3.0499999999999999E-2</v>
      </c>
    </row>
    <row r="28" spans="1:7" ht="31.5">
      <c r="D28" s="124" t="s">
        <v>425</v>
      </c>
      <c r="E28" s="124">
        <v>27</v>
      </c>
      <c r="F28" s="124">
        <v>15.603999999999999</v>
      </c>
      <c r="G28" s="124">
        <v>5.9999999999999995E-4</v>
      </c>
    </row>
    <row r="29" spans="1:7" ht="31.5">
      <c r="B29" s="109"/>
      <c r="D29" s="125" t="s">
        <v>426</v>
      </c>
      <c r="E29" s="104"/>
      <c r="F29" s="125">
        <v>28.117999999999999</v>
      </c>
      <c r="G29" s="125">
        <v>2.0000000000000002E-5</v>
      </c>
    </row>
    <row r="30" spans="1:7">
      <c r="D30" s="126" t="s">
        <v>431</v>
      </c>
      <c r="E30" s="101"/>
      <c r="F30" s="101"/>
      <c r="G30" s="101"/>
    </row>
  </sheetData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zoomScale="55" zoomScaleNormal="55" workbookViewId="0">
      <selection activeCell="AB28" sqref="AB28"/>
    </sheetView>
  </sheetViews>
  <sheetFormatPr defaultRowHeight="15"/>
  <sheetData>
    <row r="1" spans="1:12">
      <c r="A1" t="s">
        <v>404</v>
      </c>
    </row>
    <row r="2" spans="1:12">
      <c r="L2" t="s">
        <v>404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79"/>
  <sheetViews>
    <sheetView topLeftCell="J1" zoomScale="70" zoomScaleNormal="70" workbookViewId="0">
      <selection activeCell="P59" sqref="P59"/>
    </sheetView>
  </sheetViews>
  <sheetFormatPr defaultRowHeight="12"/>
  <cols>
    <col min="1" max="1" width="6.85546875" style="36" customWidth="1"/>
    <col min="2" max="2" width="12.140625" style="36" customWidth="1"/>
    <col min="3" max="3" width="14.85546875" style="36" customWidth="1"/>
    <col min="4" max="4" width="14.140625" style="36" customWidth="1"/>
    <col min="5" max="5" width="15.28515625" style="36" customWidth="1"/>
    <col min="6" max="6" width="20.42578125" style="48" customWidth="1"/>
    <col min="7" max="7" width="15.28515625" style="48" customWidth="1"/>
    <col min="8" max="8" width="23.5703125" style="36" customWidth="1"/>
    <col min="9" max="9" width="20" style="36" customWidth="1"/>
    <col min="10" max="10" width="13.42578125" style="36" customWidth="1"/>
    <col min="11" max="11" width="11" style="36" customWidth="1"/>
    <col min="12" max="12" width="44" style="36" customWidth="1"/>
    <col min="13" max="16384" width="9.140625" style="36"/>
  </cols>
  <sheetData>
    <row r="1" spans="1:19" ht="12.75">
      <c r="A1" s="35" t="s">
        <v>261</v>
      </c>
      <c r="F1" s="36"/>
      <c r="G1" s="36"/>
    </row>
    <row r="2" spans="1:19" ht="12.75">
      <c r="A2" s="37"/>
      <c r="F2" s="36"/>
      <c r="G2" s="36"/>
    </row>
    <row r="3" spans="1:19" ht="12.75" customHeight="1">
      <c r="A3" s="38"/>
      <c r="E3" s="39" t="s">
        <v>262</v>
      </c>
      <c r="F3" s="36"/>
      <c r="G3" s="40" t="s">
        <v>263</v>
      </c>
      <c r="H3" s="41"/>
      <c r="I3" s="41"/>
      <c r="J3" s="41"/>
      <c r="K3" s="41"/>
      <c r="L3" s="42"/>
      <c r="M3" s="42"/>
    </row>
    <row r="4" spans="1:19" ht="12" customHeight="1">
      <c r="A4" s="43" t="s">
        <v>264</v>
      </c>
      <c r="B4" s="154"/>
      <c r="C4" s="154"/>
      <c r="D4" s="155"/>
      <c r="E4" s="44"/>
      <c r="F4" s="36"/>
      <c r="G4" s="40" t="s">
        <v>265</v>
      </c>
      <c r="H4" s="40"/>
      <c r="I4" s="40"/>
      <c r="J4" s="40"/>
      <c r="K4" s="40"/>
      <c r="L4" s="45"/>
      <c r="M4" s="45"/>
    </row>
    <row r="5" spans="1:19" ht="28.5" customHeight="1">
      <c r="A5" s="43" t="s">
        <v>264</v>
      </c>
      <c r="B5" s="46" t="s">
        <v>266</v>
      </c>
      <c r="C5" s="46" t="s">
        <v>267</v>
      </c>
      <c r="D5" s="46" t="s">
        <v>268</v>
      </c>
      <c r="E5" s="47" t="s">
        <v>269</v>
      </c>
      <c r="F5" s="36" t="s">
        <v>270</v>
      </c>
      <c r="G5" s="40"/>
      <c r="L5" s="48"/>
      <c r="M5" s="48"/>
    </row>
    <row r="6" spans="1:19">
      <c r="A6" s="49">
        <v>1947</v>
      </c>
      <c r="B6" s="50">
        <v>0.13157894736842099</v>
      </c>
      <c r="C6" s="50">
        <v>3.1448066048663424E-2</v>
      </c>
      <c r="D6" s="50">
        <v>0.10013088131975759</v>
      </c>
      <c r="E6" s="50">
        <v>1.5677491601343796E-2</v>
      </c>
      <c r="F6" s="51">
        <f>C6+D6</f>
        <v>0.13157894736842102</v>
      </c>
      <c r="G6" s="40"/>
      <c r="L6" s="52">
        <v>13.157894736842099</v>
      </c>
      <c r="M6" s="52">
        <v>3.1448066048663423</v>
      </c>
      <c r="N6" s="52">
        <v>10.013088131975758</v>
      </c>
      <c r="O6" s="52">
        <v>1.5677491601343796</v>
      </c>
      <c r="P6" s="53">
        <f>L6/100</f>
        <v>0.13157894736842099</v>
      </c>
      <c r="Q6" s="53">
        <f t="shared" ref="Q6:S21" si="0">M6/100</f>
        <v>3.1448066048663424E-2</v>
      </c>
      <c r="R6" s="53">
        <f t="shared" si="0"/>
        <v>0.10013088131975759</v>
      </c>
      <c r="S6" s="53">
        <f t="shared" si="0"/>
        <v>1.5677491601343796E-2</v>
      </c>
    </row>
    <row r="7" spans="1:19">
      <c r="A7" s="49">
        <v>1948</v>
      </c>
      <c r="B7" s="50">
        <v>0.12638687891944042</v>
      </c>
      <c r="C7" s="50">
        <v>2.6902070629192129E-2</v>
      </c>
      <c r="D7" s="50">
        <v>9.9484808290248306E-2</v>
      </c>
      <c r="E7" s="50">
        <v>-1.7138030288473198E-17</v>
      </c>
      <c r="F7" s="51">
        <f t="shared" ref="F7:F57" si="1">C7+D7</f>
        <v>0.12638687891944045</v>
      </c>
      <c r="G7" s="54" t="s">
        <v>271</v>
      </c>
      <c r="L7" s="52">
        <v>12.638687891944041</v>
      </c>
      <c r="M7" s="52">
        <v>2.690207062919213</v>
      </c>
      <c r="N7" s="52">
        <v>9.948480829024831</v>
      </c>
      <c r="O7" s="52">
        <v>-1.7138030288473198E-15</v>
      </c>
      <c r="P7" s="53">
        <f t="shared" ref="P7:S71" si="2">L7/100</f>
        <v>0.12638687891944042</v>
      </c>
      <c r="Q7" s="53">
        <f t="shared" si="0"/>
        <v>2.6902070629192129E-2</v>
      </c>
      <c r="R7" s="53">
        <f t="shared" si="0"/>
        <v>9.9484808290248306E-2</v>
      </c>
      <c r="S7" s="53">
        <f t="shared" si="0"/>
        <v>-1.7138030288473198E-17</v>
      </c>
    </row>
    <row r="8" spans="1:19">
      <c r="A8" s="49">
        <v>1949</v>
      </c>
      <c r="B8" s="50">
        <v>0.11703887510339137</v>
      </c>
      <c r="C8" s="50">
        <v>2.8172301043408555E-2</v>
      </c>
      <c r="D8" s="50">
        <v>8.8866574059982814E-2</v>
      </c>
      <c r="E8" s="50">
        <v>6.2034739454094271E-3</v>
      </c>
      <c r="F8" s="51">
        <f t="shared" si="1"/>
        <v>0.11703887510339137</v>
      </c>
      <c r="G8" s="40" t="s">
        <v>272</v>
      </c>
      <c r="L8" s="52">
        <v>11.703887510339136</v>
      </c>
      <c r="M8" s="52">
        <v>2.8172301043408554</v>
      </c>
      <c r="N8" s="52">
        <v>8.8866574059982817</v>
      </c>
      <c r="O8" s="52">
        <v>0.62034739454094268</v>
      </c>
      <c r="P8" s="53">
        <f t="shared" si="2"/>
        <v>0.11703887510339137</v>
      </c>
      <c r="Q8" s="53">
        <f t="shared" si="0"/>
        <v>2.8172301043408555E-2</v>
      </c>
      <c r="R8" s="53">
        <f t="shared" si="0"/>
        <v>8.8866574059982814E-2</v>
      </c>
      <c r="S8" s="53">
        <f t="shared" si="0"/>
        <v>6.2034739454094271E-3</v>
      </c>
    </row>
    <row r="9" spans="1:19">
      <c r="A9" s="55">
        <v>1950</v>
      </c>
      <c r="B9" s="50">
        <v>0.13245738636363671</v>
      </c>
      <c r="C9" s="50">
        <v>1.658328994064338E-2</v>
      </c>
      <c r="D9" s="50">
        <v>0.11587409642299334</v>
      </c>
      <c r="E9" s="50">
        <v>-9.2329545454545407E-3</v>
      </c>
      <c r="F9" s="51">
        <f t="shared" si="1"/>
        <v>0.13245738636363671</v>
      </c>
      <c r="G9" s="54" t="s">
        <v>273</v>
      </c>
      <c r="H9" s="40"/>
      <c r="L9" s="52">
        <v>13.245738636363672</v>
      </c>
      <c r="M9" s="52">
        <v>1.658328994064338</v>
      </c>
      <c r="N9" s="52">
        <v>11.587409642299335</v>
      </c>
      <c r="O9" s="52">
        <v>-0.92329545454545403</v>
      </c>
      <c r="P9" s="53">
        <f t="shared" si="2"/>
        <v>0.13245738636363671</v>
      </c>
      <c r="Q9" s="53">
        <f t="shared" si="0"/>
        <v>1.658328994064338E-2</v>
      </c>
      <c r="R9" s="53">
        <f t="shared" si="0"/>
        <v>0.11587409642299334</v>
      </c>
      <c r="S9" s="53">
        <f t="shared" si="0"/>
        <v>-9.2329545454545407E-3</v>
      </c>
    </row>
    <row r="10" spans="1:19">
      <c r="A10" s="55">
        <v>1951</v>
      </c>
      <c r="B10" s="50">
        <v>0.12697047864717706</v>
      </c>
      <c r="C10" s="50">
        <v>3.0731065228851908E-2</v>
      </c>
      <c r="D10" s="50">
        <v>9.6239413418325134E-2</v>
      </c>
      <c r="E10" s="50">
        <v>2.1496130696474703E-2</v>
      </c>
      <c r="F10" s="51">
        <f t="shared" si="1"/>
        <v>0.12697047864717703</v>
      </c>
      <c r="G10" s="54" t="s">
        <v>274</v>
      </c>
      <c r="H10" s="40"/>
      <c r="L10" s="52">
        <v>12.697047864717707</v>
      </c>
      <c r="M10" s="52">
        <v>3.0731065228851908</v>
      </c>
      <c r="N10" s="52">
        <v>9.6239413418325128</v>
      </c>
      <c r="O10" s="52">
        <v>2.1496130696474705</v>
      </c>
      <c r="P10" s="53">
        <f t="shared" si="2"/>
        <v>0.12697047864717706</v>
      </c>
      <c r="Q10" s="53">
        <f t="shared" si="0"/>
        <v>3.0731065228851908E-2</v>
      </c>
      <c r="R10" s="53">
        <f t="shared" si="0"/>
        <v>9.6239413418325134E-2</v>
      </c>
      <c r="S10" s="53">
        <f t="shared" si="0"/>
        <v>2.1496130696474703E-2</v>
      </c>
    </row>
    <row r="11" spans="1:19">
      <c r="A11" s="55">
        <v>1952</v>
      </c>
      <c r="B11" s="50">
        <v>0.12210577626127211</v>
      </c>
      <c r="C11" s="50">
        <v>2.3187888151562395E-2</v>
      </c>
      <c r="D11" s="50">
        <v>9.8917888109709709E-2</v>
      </c>
      <c r="E11" s="50">
        <v>2.9734340726297853E-2</v>
      </c>
      <c r="F11" s="51">
        <f t="shared" si="1"/>
        <v>0.1221057762612721</v>
      </c>
      <c r="G11" s="36"/>
      <c r="L11" s="52">
        <v>12.210577626127211</v>
      </c>
      <c r="M11" s="52">
        <v>2.3187888151562395</v>
      </c>
      <c r="N11" s="52">
        <v>9.8917888109709704</v>
      </c>
      <c r="O11" s="52">
        <v>2.9734340726297854</v>
      </c>
      <c r="P11" s="53">
        <f t="shared" si="2"/>
        <v>0.12210577626127211</v>
      </c>
      <c r="Q11" s="53">
        <f t="shared" si="0"/>
        <v>2.3187888151562395E-2</v>
      </c>
      <c r="R11" s="53">
        <f t="shared" si="0"/>
        <v>9.8917888109709709E-2</v>
      </c>
      <c r="S11" s="53">
        <f t="shared" si="0"/>
        <v>2.9734340726297853E-2</v>
      </c>
    </row>
    <row r="12" spans="1:19">
      <c r="A12" s="55">
        <v>1953</v>
      </c>
      <c r="B12" s="50">
        <v>0.14811031664964269</v>
      </c>
      <c r="C12" s="50">
        <v>-2.2139793168217425E-3</v>
      </c>
      <c r="D12" s="50">
        <v>0.15032429596646443</v>
      </c>
      <c r="E12" s="50">
        <v>-2.2471910112359553E-3</v>
      </c>
      <c r="F12" s="51">
        <f t="shared" si="1"/>
        <v>0.14811031664964269</v>
      </c>
      <c r="G12" s="36"/>
      <c r="L12" s="52">
        <v>14.811031664964268</v>
      </c>
      <c r="M12" s="52">
        <v>-0.22139793168217425</v>
      </c>
      <c r="N12" s="52">
        <v>15.032429596646443</v>
      </c>
      <c r="O12" s="52">
        <v>-0.22471910112359553</v>
      </c>
      <c r="P12" s="53">
        <f t="shared" si="2"/>
        <v>0.14811031664964269</v>
      </c>
      <c r="Q12" s="53">
        <f t="shared" si="0"/>
        <v>-2.2139793168217425E-3</v>
      </c>
      <c r="R12" s="53">
        <f t="shared" si="0"/>
        <v>0.15032429596646443</v>
      </c>
      <c r="S12" s="53">
        <f t="shared" si="0"/>
        <v>-2.2471910112359553E-3</v>
      </c>
    </row>
    <row r="13" spans="1:19">
      <c r="A13" s="55">
        <v>1954</v>
      </c>
      <c r="B13" s="50">
        <v>0.15862377122430699</v>
      </c>
      <c r="C13" s="50">
        <v>2.0749056144363551E-2</v>
      </c>
      <c r="D13" s="50">
        <v>0.13787471507994345</v>
      </c>
      <c r="E13" s="50">
        <v>8.0428954423592599E-3</v>
      </c>
      <c r="F13" s="51">
        <f t="shared" si="1"/>
        <v>0.15862377122430699</v>
      </c>
      <c r="G13" s="36"/>
      <c r="L13" s="52">
        <v>15.862377122430699</v>
      </c>
      <c r="M13" s="52">
        <v>2.0749056144363549</v>
      </c>
      <c r="N13" s="52">
        <v>13.787471507994345</v>
      </c>
      <c r="O13" s="52">
        <v>0.80428954423592602</v>
      </c>
      <c r="P13" s="53">
        <f t="shared" si="2"/>
        <v>0.15862377122430699</v>
      </c>
      <c r="Q13" s="53">
        <f t="shared" si="0"/>
        <v>2.0749056144363551E-2</v>
      </c>
      <c r="R13" s="53">
        <f t="shared" si="0"/>
        <v>0.13787471507994345</v>
      </c>
      <c r="S13" s="53">
        <f t="shared" si="0"/>
        <v>8.0428954423592599E-3</v>
      </c>
    </row>
    <row r="14" spans="1:19">
      <c r="A14" s="55">
        <v>1955</v>
      </c>
      <c r="B14" s="50">
        <v>0.15232600957407649</v>
      </c>
      <c r="C14" s="50">
        <v>5.485627719928261E-3</v>
      </c>
      <c r="D14" s="50">
        <v>0.14684038185414824</v>
      </c>
      <c r="E14" s="50">
        <v>-1.2274456855284355E-4</v>
      </c>
      <c r="F14" s="51">
        <f t="shared" si="1"/>
        <v>0.15232600957407649</v>
      </c>
      <c r="G14" s="36"/>
      <c r="L14" s="52">
        <v>15.23260095740765</v>
      </c>
      <c r="M14" s="52">
        <v>0.5485627719928261</v>
      </c>
      <c r="N14" s="52">
        <v>14.684038185414824</v>
      </c>
      <c r="O14" s="52">
        <v>-1.2274456855284355E-2</v>
      </c>
      <c r="P14" s="53">
        <f t="shared" si="2"/>
        <v>0.15232600957407649</v>
      </c>
      <c r="Q14" s="53">
        <f t="shared" si="0"/>
        <v>5.485627719928261E-3</v>
      </c>
      <c r="R14" s="53">
        <f t="shared" si="0"/>
        <v>0.14684038185414824</v>
      </c>
      <c r="S14" s="53">
        <f t="shared" si="0"/>
        <v>-1.2274456855284355E-4</v>
      </c>
    </row>
    <row r="15" spans="1:19">
      <c r="A15" s="55">
        <v>1956</v>
      </c>
      <c r="B15" s="50">
        <v>0.14674441205053454</v>
      </c>
      <c r="C15" s="50">
        <v>3.3768567481129975E-3</v>
      </c>
      <c r="D15" s="50">
        <v>0.14336755530242154</v>
      </c>
      <c r="E15" s="50">
        <v>-2.4295432458697639E-3</v>
      </c>
      <c r="F15" s="51">
        <f t="shared" si="1"/>
        <v>0.14674441205053454</v>
      </c>
      <c r="G15" s="36"/>
      <c r="L15" s="52">
        <v>14.674441205053453</v>
      </c>
      <c r="M15" s="52">
        <v>0.33768567481129974</v>
      </c>
      <c r="N15" s="52">
        <v>14.336755530242154</v>
      </c>
      <c r="O15" s="52">
        <v>-0.24295432458697638</v>
      </c>
      <c r="P15" s="53">
        <f t="shared" si="2"/>
        <v>0.14674441205053454</v>
      </c>
      <c r="Q15" s="53">
        <f t="shared" si="0"/>
        <v>3.3768567481129975E-3</v>
      </c>
      <c r="R15" s="53">
        <f t="shared" si="0"/>
        <v>0.14336755530242154</v>
      </c>
      <c r="S15" s="53">
        <f t="shared" si="0"/>
        <v>-2.4295432458697639E-3</v>
      </c>
    </row>
    <row r="16" spans="1:19">
      <c r="A16" s="55">
        <v>1957</v>
      </c>
      <c r="B16" s="50">
        <v>0.16390556222489014</v>
      </c>
      <c r="C16" s="50">
        <v>1.0935258325160154E-2</v>
      </c>
      <c r="D16" s="50">
        <v>0.15297030389972999</v>
      </c>
      <c r="E16" s="50">
        <v>9.6038415366146452E-3</v>
      </c>
      <c r="F16" s="51">
        <f t="shared" si="1"/>
        <v>0.16390556222489014</v>
      </c>
      <c r="G16" s="36"/>
      <c r="L16" s="52">
        <v>16.390556222489014</v>
      </c>
      <c r="M16" s="52">
        <v>1.0935258325160153</v>
      </c>
      <c r="N16" s="52">
        <v>15.297030389972999</v>
      </c>
      <c r="O16" s="52">
        <v>0.96038415366146457</v>
      </c>
      <c r="P16" s="53">
        <f t="shared" si="2"/>
        <v>0.16390556222489014</v>
      </c>
      <c r="Q16" s="53">
        <f t="shared" si="0"/>
        <v>1.0935258325160154E-2</v>
      </c>
      <c r="R16" s="53">
        <f t="shared" si="0"/>
        <v>0.15297030389972999</v>
      </c>
      <c r="S16" s="53">
        <f t="shared" si="0"/>
        <v>9.6038415366146452E-3</v>
      </c>
    </row>
    <row r="17" spans="1:19">
      <c r="A17" s="55">
        <v>1958</v>
      </c>
      <c r="B17" s="50">
        <v>0.17131832797427671</v>
      </c>
      <c r="C17" s="50">
        <v>3.1718275922546023E-2</v>
      </c>
      <c r="D17" s="50">
        <v>0.13960005205173071</v>
      </c>
      <c r="E17" s="50">
        <v>1.0289389067524128E-2</v>
      </c>
      <c r="F17" s="51">
        <f t="shared" si="1"/>
        <v>0.17131832797427674</v>
      </c>
      <c r="G17" s="36"/>
      <c r="L17" s="52">
        <v>17.13183279742767</v>
      </c>
      <c r="M17" s="52">
        <v>3.1718275922546022</v>
      </c>
      <c r="N17" s="52">
        <v>13.96000520517307</v>
      </c>
      <c r="O17" s="52">
        <v>1.0289389067524128</v>
      </c>
      <c r="P17" s="53">
        <f t="shared" si="2"/>
        <v>0.17131832797427671</v>
      </c>
      <c r="Q17" s="53">
        <f t="shared" si="0"/>
        <v>3.1718275922546023E-2</v>
      </c>
      <c r="R17" s="53">
        <f t="shared" si="0"/>
        <v>0.13960005205173071</v>
      </c>
      <c r="S17" s="53">
        <f t="shared" si="0"/>
        <v>1.0289389067524128E-2</v>
      </c>
    </row>
    <row r="18" spans="1:19">
      <c r="A18" s="55">
        <v>1959</v>
      </c>
      <c r="B18" s="50">
        <v>0.19249008449732671</v>
      </c>
      <c r="C18" s="50">
        <v>3.2855344549856627E-2</v>
      </c>
      <c r="D18" s="50">
        <v>0.15963473994747007</v>
      </c>
      <c r="E18" s="50">
        <v>1.3019486118296281E-2</v>
      </c>
      <c r="F18" s="51">
        <f t="shared" si="1"/>
        <v>0.19249008449732669</v>
      </c>
      <c r="G18" s="36"/>
      <c r="L18" s="52">
        <v>19.249008449732671</v>
      </c>
      <c r="M18" s="52">
        <v>3.2855344549856627</v>
      </c>
      <c r="N18" s="52">
        <v>15.963473994747007</v>
      </c>
      <c r="O18" s="52">
        <v>1.3019486118296282</v>
      </c>
      <c r="P18" s="53">
        <f t="shared" si="2"/>
        <v>0.19249008449732671</v>
      </c>
      <c r="Q18" s="53">
        <f t="shared" si="0"/>
        <v>3.2855344549856627E-2</v>
      </c>
      <c r="R18" s="53">
        <f t="shared" si="0"/>
        <v>0.15963473994747007</v>
      </c>
      <c r="S18" s="53">
        <f t="shared" si="0"/>
        <v>1.3019486118296281E-2</v>
      </c>
    </row>
    <row r="19" spans="1:19">
      <c r="A19" s="55">
        <v>1960</v>
      </c>
      <c r="B19" s="50">
        <v>0.15250455659606488</v>
      </c>
      <c r="C19" s="50">
        <v>3.4915261914949453E-2</v>
      </c>
      <c r="D19" s="50">
        <v>0.11758929468111542</v>
      </c>
      <c r="E19" s="50">
        <v>1.7566463452956996E-2</v>
      </c>
      <c r="F19" s="51">
        <f t="shared" si="1"/>
        <v>0.15250455659606488</v>
      </c>
      <c r="G19" s="36"/>
      <c r="L19" s="52">
        <v>15.250455659606487</v>
      </c>
      <c r="M19" s="52">
        <v>3.4915261914949451</v>
      </c>
      <c r="N19" s="52">
        <v>11.758929468111543</v>
      </c>
      <c r="O19" s="52">
        <v>1.7566463452956995</v>
      </c>
      <c r="P19" s="53">
        <f t="shared" si="2"/>
        <v>0.15250455659606488</v>
      </c>
      <c r="Q19" s="53">
        <f t="shared" si="0"/>
        <v>3.4915261914949453E-2</v>
      </c>
      <c r="R19" s="53">
        <f t="shared" si="0"/>
        <v>0.11758929468111542</v>
      </c>
      <c r="S19" s="53">
        <f t="shared" si="0"/>
        <v>1.7566463452956996E-2</v>
      </c>
    </row>
    <row r="20" spans="1:19">
      <c r="A20" s="55">
        <v>1961</v>
      </c>
      <c r="B20" s="50">
        <v>0.1421755109936168</v>
      </c>
      <c r="C20" s="50">
        <v>6.6856015946196636E-3</v>
      </c>
      <c r="D20" s="50">
        <v>0.13548990939899716</v>
      </c>
      <c r="E20" s="50">
        <v>8.4467083628860674E-3</v>
      </c>
      <c r="F20" s="51">
        <f t="shared" si="1"/>
        <v>0.14217551099361683</v>
      </c>
      <c r="G20" s="36"/>
      <c r="L20" s="52">
        <v>14.21755109936168</v>
      </c>
      <c r="M20" s="52">
        <v>0.66856015946196634</v>
      </c>
      <c r="N20" s="52">
        <v>13.548990939899715</v>
      </c>
      <c r="O20" s="52">
        <v>0.84467083628860673</v>
      </c>
      <c r="P20" s="53">
        <f t="shared" si="2"/>
        <v>0.1421755109936168</v>
      </c>
      <c r="Q20" s="53">
        <f t="shared" si="0"/>
        <v>6.6856015946196636E-3</v>
      </c>
      <c r="R20" s="53">
        <f t="shared" si="0"/>
        <v>0.13548990939899716</v>
      </c>
      <c r="S20" s="53">
        <f t="shared" si="0"/>
        <v>8.4467083628860674E-3</v>
      </c>
    </row>
    <row r="21" spans="1:19">
      <c r="A21" s="55">
        <v>1962</v>
      </c>
      <c r="B21" s="50">
        <v>0.15694694184267732</v>
      </c>
      <c r="C21" s="50">
        <v>-7.9491715213627356E-3</v>
      </c>
      <c r="D21" s="50">
        <v>0.16489611336404006</v>
      </c>
      <c r="E21" s="50">
        <v>1.9994095703282252E-2</v>
      </c>
      <c r="F21" s="51">
        <f t="shared" si="1"/>
        <v>0.15694694184267732</v>
      </c>
      <c r="G21" s="36"/>
      <c r="L21" s="52">
        <v>15.694694184267732</v>
      </c>
      <c r="M21" s="52">
        <v>-0.79491715213627356</v>
      </c>
      <c r="N21" s="52">
        <v>16.489611336404007</v>
      </c>
      <c r="O21" s="52">
        <v>1.9994095703282251</v>
      </c>
      <c r="P21" s="53">
        <f t="shared" si="2"/>
        <v>0.15694694184267732</v>
      </c>
      <c r="Q21" s="53">
        <f t="shared" si="0"/>
        <v>-7.9491715213627356E-3</v>
      </c>
      <c r="R21" s="53">
        <f t="shared" si="0"/>
        <v>0.16489611336404006</v>
      </c>
      <c r="S21" s="53">
        <f t="shared" si="0"/>
        <v>1.9994095703282252E-2</v>
      </c>
    </row>
    <row r="22" spans="1:19">
      <c r="A22" s="55">
        <v>1963</v>
      </c>
      <c r="B22" s="50">
        <v>0.17376156940145637</v>
      </c>
      <c r="C22" s="50">
        <v>-1.4865141968560978E-3</v>
      </c>
      <c r="D22" s="50">
        <v>0.17524808359831248</v>
      </c>
      <c r="E22" s="50">
        <v>6.6089504926808472E-3</v>
      </c>
      <c r="F22" s="51">
        <f t="shared" si="1"/>
        <v>0.17376156940145637</v>
      </c>
      <c r="G22" s="36"/>
      <c r="L22" s="52">
        <v>17.376156940145638</v>
      </c>
      <c r="M22" s="52">
        <v>-0.14865141968560977</v>
      </c>
      <c r="N22" s="52">
        <v>17.524808359831248</v>
      </c>
      <c r="O22" s="52">
        <v>0.66089504926808473</v>
      </c>
      <c r="P22" s="53">
        <f t="shared" si="2"/>
        <v>0.17376156940145637</v>
      </c>
      <c r="Q22" s="53">
        <f t="shared" si="2"/>
        <v>-1.4865141968560978E-3</v>
      </c>
      <c r="R22" s="53">
        <f t="shared" si="2"/>
        <v>0.17524808359831248</v>
      </c>
      <c r="S22" s="53">
        <f t="shared" si="2"/>
        <v>6.6089504926808472E-3</v>
      </c>
    </row>
    <row r="23" spans="1:19">
      <c r="A23" s="55">
        <v>1964</v>
      </c>
      <c r="B23" s="50">
        <v>0.17454680013428131</v>
      </c>
      <c r="C23" s="50">
        <v>-4.1072858507384905E-3</v>
      </c>
      <c r="D23" s="50">
        <v>0.17865408598501978</v>
      </c>
      <c r="E23" s="50">
        <v>-5.9816278572954488E-3</v>
      </c>
      <c r="F23" s="51">
        <f t="shared" si="1"/>
        <v>0.17454680013428128</v>
      </c>
      <c r="G23" s="36"/>
      <c r="L23" s="52">
        <v>17.454680013428131</v>
      </c>
      <c r="M23" s="52">
        <v>-0.41072858507384907</v>
      </c>
      <c r="N23" s="52">
        <v>17.865408598501979</v>
      </c>
      <c r="O23" s="52">
        <v>-0.59816278572954484</v>
      </c>
      <c r="P23" s="53">
        <f t="shared" si="2"/>
        <v>0.17454680013428131</v>
      </c>
      <c r="Q23" s="53">
        <f t="shared" si="2"/>
        <v>-4.1072858507384905E-3</v>
      </c>
      <c r="R23" s="53">
        <f t="shared" si="2"/>
        <v>0.17865408598501978</v>
      </c>
      <c r="S23" s="53">
        <f t="shared" si="2"/>
        <v>-5.9816278572954488E-3</v>
      </c>
    </row>
    <row r="24" spans="1:19">
      <c r="A24" s="55">
        <v>1965</v>
      </c>
      <c r="B24" s="50">
        <v>0.20039144906474232</v>
      </c>
      <c r="C24" s="50">
        <v>7.4617256504740659E-3</v>
      </c>
      <c r="D24" s="50">
        <v>0.19292972341426823</v>
      </c>
      <c r="E24" s="50">
        <v>-1.6164267966808893E-2</v>
      </c>
      <c r="F24" s="51">
        <f t="shared" si="1"/>
        <v>0.20039144906474229</v>
      </c>
      <c r="G24" s="36"/>
      <c r="L24" s="52">
        <v>20.039144906474231</v>
      </c>
      <c r="M24" s="52">
        <v>0.74617256504740659</v>
      </c>
      <c r="N24" s="52">
        <v>19.292972341426822</v>
      </c>
      <c r="O24" s="52">
        <v>-1.6164267966808894</v>
      </c>
      <c r="P24" s="53">
        <f t="shared" si="2"/>
        <v>0.20039144906474232</v>
      </c>
      <c r="Q24" s="53">
        <f t="shared" si="2"/>
        <v>7.4617256504740659E-3</v>
      </c>
      <c r="R24" s="53">
        <f t="shared" si="2"/>
        <v>0.19292972341426823</v>
      </c>
      <c r="S24" s="53">
        <f t="shared" si="2"/>
        <v>-1.6164267966808893E-2</v>
      </c>
    </row>
    <row r="25" spans="1:19">
      <c r="A25" s="55">
        <v>1966</v>
      </c>
      <c r="B25" s="50">
        <v>0.18625396168118641</v>
      </c>
      <c r="C25" s="50">
        <v>3.2067107949840461E-2</v>
      </c>
      <c r="D25" s="50">
        <v>0.15418685373134597</v>
      </c>
      <c r="E25" s="50">
        <v>-1.8920511554571867E-3</v>
      </c>
      <c r="F25" s="51">
        <f t="shared" si="1"/>
        <v>0.18625396168118644</v>
      </c>
      <c r="G25" s="36"/>
      <c r="L25" s="52">
        <v>18.625396168118641</v>
      </c>
      <c r="M25" s="52">
        <v>3.2067107949840459</v>
      </c>
      <c r="N25" s="52">
        <v>15.418685373134597</v>
      </c>
      <c r="O25" s="52">
        <v>-0.18920511554571867</v>
      </c>
      <c r="P25" s="53">
        <f t="shared" si="2"/>
        <v>0.18625396168118641</v>
      </c>
      <c r="Q25" s="53">
        <f t="shared" si="2"/>
        <v>3.2067107949840461E-2</v>
      </c>
      <c r="R25" s="53">
        <f t="shared" si="2"/>
        <v>0.15418685373134597</v>
      </c>
      <c r="S25" s="53">
        <f t="shared" si="2"/>
        <v>-1.8920511554571867E-3</v>
      </c>
    </row>
    <row r="26" spans="1:19">
      <c r="A26" s="55">
        <v>1967</v>
      </c>
      <c r="B26" s="50">
        <v>0.15502095840933527</v>
      </c>
      <c r="C26" s="50">
        <v>5.5687900585767273E-3</v>
      </c>
      <c r="D26" s="50">
        <v>0.14945216835075853</v>
      </c>
      <c r="E26" s="50">
        <v>7.5933464600219771E-3</v>
      </c>
      <c r="F26" s="51">
        <f t="shared" si="1"/>
        <v>0.15502095840933525</v>
      </c>
      <c r="G26" s="36"/>
      <c r="L26" s="52">
        <v>15.502095840933528</v>
      </c>
      <c r="M26" s="52">
        <v>0.55687900585767269</v>
      </c>
      <c r="N26" s="52">
        <v>14.945216835075852</v>
      </c>
      <c r="O26" s="52">
        <v>0.75933464600219769</v>
      </c>
      <c r="P26" s="53">
        <f t="shared" si="2"/>
        <v>0.15502095840933527</v>
      </c>
      <c r="Q26" s="53">
        <f t="shared" si="2"/>
        <v>5.5687900585767273E-3</v>
      </c>
      <c r="R26" s="53">
        <f t="shared" si="2"/>
        <v>0.14945216835075853</v>
      </c>
      <c r="S26" s="53">
        <f t="shared" si="2"/>
        <v>7.5933464600219771E-3</v>
      </c>
    </row>
    <row r="27" spans="1:19">
      <c r="A27" s="55">
        <v>1968</v>
      </c>
      <c r="B27" s="50">
        <v>0.17486259561868883</v>
      </c>
      <c r="C27" s="50">
        <v>2.8091972961972834E-2</v>
      </c>
      <c r="D27" s="50">
        <v>0.14677062265671603</v>
      </c>
      <c r="E27" s="50">
        <v>1.4882218614060838E-2</v>
      </c>
      <c r="F27" s="51">
        <f t="shared" si="1"/>
        <v>0.17486259561868886</v>
      </c>
      <c r="G27" s="36"/>
      <c r="L27" s="52">
        <v>17.486259561868884</v>
      </c>
      <c r="M27" s="52">
        <v>2.8091972961972833</v>
      </c>
      <c r="N27" s="52">
        <v>14.677062265671603</v>
      </c>
      <c r="O27" s="52">
        <v>1.4882218614060838</v>
      </c>
      <c r="P27" s="53">
        <f t="shared" si="2"/>
        <v>0.17486259561868883</v>
      </c>
      <c r="Q27" s="53">
        <f t="shared" si="2"/>
        <v>2.8091972961972834E-2</v>
      </c>
      <c r="R27" s="53">
        <f t="shared" si="2"/>
        <v>0.14677062265671603</v>
      </c>
      <c r="S27" s="53">
        <f t="shared" si="2"/>
        <v>1.4882218614060838E-2</v>
      </c>
    </row>
    <row r="28" spans="1:19">
      <c r="A28" s="55">
        <v>1969</v>
      </c>
      <c r="B28" s="50">
        <v>0.21264597093791313</v>
      </c>
      <c r="C28" s="50">
        <v>6.2444448668496685E-3</v>
      </c>
      <c r="D28" s="50">
        <v>0.20640152607106349</v>
      </c>
      <c r="E28" s="50">
        <v>7.4874504623513834E-3</v>
      </c>
      <c r="F28" s="51">
        <f t="shared" si="1"/>
        <v>0.21264597093791315</v>
      </c>
      <c r="G28" s="36"/>
      <c r="L28" s="52">
        <v>21.264597093791313</v>
      </c>
      <c r="M28" s="52">
        <v>0.62444448668496688</v>
      </c>
      <c r="N28" s="52">
        <v>20.640152607106348</v>
      </c>
      <c r="O28" s="52">
        <v>0.74874504623513838</v>
      </c>
      <c r="P28" s="53">
        <f t="shared" si="2"/>
        <v>0.21264597093791313</v>
      </c>
      <c r="Q28" s="53">
        <f t="shared" si="2"/>
        <v>6.2444448668496685E-3</v>
      </c>
      <c r="R28" s="53">
        <f t="shared" si="2"/>
        <v>0.20640152607106349</v>
      </c>
      <c r="S28" s="53">
        <f t="shared" si="2"/>
        <v>7.4874504623513834E-3</v>
      </c>
    </row>
    <row r="29" spans="1:19">
      <c r="A29" s="55">
        <v>1970</v>
      </c>
      <c r="B29" s="50">
        <v>0.19224425078645896</v>
      </c>
      <c r="C29" s="50">
        <v>5.6708914027160967E-2</v>
      </c>
      <c r="D29" s="50">
        <v>0.13553533675929799</v>
      </c>
      <c r="E29" s="50">
        <v>1.3184756679379699E-2</v>
      </c>
      <c r="F29" s="51">
        <f t="shared" si="1"/>
        <v>0.19224425078645896</v>
      </c>
      <c r="G29" s="36"/>
      <c r="L29" s="52">
        <v>19.224425078645897</v>
      </c>
      <c r="M29" s="52">
        <v>5.670891402716097</v>
      </c>
      <c r="N29" s="52">
        <v>13.553533675929799</v>
      </c>
      <c r="O29" s="52">
        <v>1.3184756679379699</v>
      </c>
      <c r="P29" s="53">
        <f t="shared" si="2"/>
        <v>0.19224425078645896</v>
      </c>
      <c r="Q29" s="53">
        <f t="shared" si="2"/>
        <v>5.6708914027160967E-2</v>
      </c>
      <c r="R29" s="53">
        <f t="shared" si="2"/>
        <v>0.13553533675929799</v>
      </c>
      <c r="S29" s="53">
        <f t="shared" si="2"/>
        <v>1.3184756679379699E-2</v>
      </c>
    </row>
    <row r="30" spans="1:19">
      <c r="A30" s="55">
        <v>1971</v>
      </c>
      <c r="B30" s="50">
        <v>0.18601905770970226</v>
      </c>
      <c r="C30" s="50">
        <v>6.0275002277041849E-2</v>
      </c>
      <c r="D30" s="50">
        <v>0.1257440554326604</v>
      </c>
      <c r="E30" s="50">
        <v>2.6601251779956744E-2</v>
      </c>
      <c r="F30" s="51">
        <f t="shared" si="1"/>
        <v>0.18601905770970226</v>
      </c>
      <c r="G30" s="36"/>
      <c r="L30" s="52">
        <v>18.601905770970227</v>
      </c>
      <c r="M30" s="52">
        <v>6.0275002277041851</v>
      </c>
      <c r="N30" s="52">
        <v>12.574405543266041</v>
      </c>
      <c r="O30" s="52">
        <v>2.6601251779956745</v>
      </c>
      <c r="P30" s="53">
        <f t="shared" si="2"/>
        <v>0.18601905770970226</v>
      </c>
      <c r="Q30" s="53">
        <f t="shared" si="2"/>
        <v>6.0275002277041849E-2</v>
      </c>
      <c r="R30" s="53">
        <f t="shared" si="2"/>
        <v>0.1257440554326604</v>
      </c>
      <c r="S30" s="53">
        <f t="shared" si="2"/>
        <v>2.6601251779956744E-2</v>
      </c>
    </row>
    <row r="31" spans="1:19">
      <c r="A31" s="55">
        <v>1972</v>
      </c>
      <c r="B31" s="50">
        <v>0.18674433357850287</v>
      </c>
      <c r="C31" s="50">
        <v>5.6750967766675799E-2</v>
      </c>
      <c r="D31" s="50">
        <v>0.12999336581182705</v>
      </c>
      <c r="E31" s="50">
        <v>2.5344739441821515E-2</v>
      </c>
      <c r="F31" s="51">
        <f t="shared" si="1"/>
        <v>0.18674433357850284</v>
      </c>
      <c r="G31" s="36"/>
      <c r="L31" s="52">
        <v>18.674433357850287</v>
      </c>
      <c r="M31" s="52">
        <v>5.6750967766675799</v>
      </c>
      <c r="N31" s="52">
        <v>12.999336581182705</v>
      </c>
      <c r="O31" s="52">
        <v>2.5344739441821513</v>
      </c>
      <c r="P31" s="53">
        <f t="shared" si="2"/>
        <v>0.18674433357850287</v>
      </c>
      <c r="Q31" s="53">
        <f t="shared" si="2"/>
        <v>5.6750967766675799E-2</v>
      </c>
      <c r="R31" s="53">
        <f t="shared" si="2"/>
        <v>0.12999336581182705</v>
      </c>
      <c r="S31" s="53">
        <f t="shared" si="2"/>
        <v>2.5344739441821515E-2</v>
      </c>
    </row>
    <row r="32" spans="1:19">
      <c r="A32" s="55">
        <v>1973</v>
      </c>
      <c r="B32" s="50">
        <v>0.20037736779934925</v>
      </c>
      <c r="C32" s="50">
        <v>5.3408042960343426E-2</v>
      </c>
      <c r="D32" s="50">
        <v>0.14696932483900585</v>
      </c>
      <c r="E32" s="50">
        <v>2.0074858172175438E-2</v>
      </c>
      <c r="F32" s="51">
        <f t="shared" si="1"/>
        <v>0.20037736779934928</v>
      </c>
      <c r="G32" s="36"/>
      <c r="L32" s="52">
        <v>20.037736779934924</v>
      </c>
      <c r="M32" s="52">
        <v>5.3408042960343423</v>
      </c>
      <c r="N32" s="52">
        <v>14.696932483900586</v>
      </c>
      <c r="O32" s="52">
        <v>2.0074858172175438</v>
      </c>
      <c r="P32" s="53">
        <f t="shared" si="2"/>
        <v>0.20037736779934925</v>
      </c>
      <c r="Q32" s="53">
        <f t="shared" si="2"/>
        <v>5.3408042960343426E-2</v>
      </c>
      <c r="R32" s="53">
        <f t="shared" si="2"/>
        <v>0.14696932483900585</v>
      </c>
      <c r="S32" s="53">
        <f t="shared" si="2"/>
        <v>2.0074858172175438E-2</v>
      </c>
    </row>
    <row r="33" spans="1:19">
      <c r="A33" s="55">
        <v>1974</v>
      </c>
      <c r="B33" s="50">
        <v>0.17860360058227959</v>
      </c>
      <c r="C33" s="50">
        <v>3.6313351835889719E-2</v>
      </c>
      <c r="D33" s="50">
        <v>0.14229024874638987</v>
      </c>
      <c r="E33" s="50">
        <v>6.4510357942274194E-2</v>
      </c>
      <c r="F33" s="51">
        <f t="shared" si="1"/>
        <v>0.17860360058227959</v>
      </c>
      <c r="G33" s="36"/>
      <c r="L33" s="52">
        <v>17.860360058227958</v>
      </c>
      <c r="M33" s="52">
        <v>3.631335183588972</v>
      </c>
      <c r="N33" s="52">
        <v>14.229024874638988</v>
      </c>
      <c r="O33" s="52">
        <v>6.451035794227419</v>
      </c>
      <c r="P33" s="53">
        <f t="shared" si="2"/>
        <v>0.17860360058227959</v>
      </c>
      <c r="Q33" s="53">
        <f t="shared" si="2"/>
        <v>3.6313351835889719E-2</v>
      </c>
      <c r="R33" s="53">
        <f t="shared" si="2"/>
        <v>0.14229024874638987</v>
      </c>
      <c r="S33" s="53">
        <f t="shared" si="2"/>
        <v>6.4510357942274194E-2</v>
      </c>
    </row>
    <row r="34" spans="1:19">
      <c r="A34" s="55">
        <v>1975</v>
      </c>
      <c r="B34" s="50">
        <v>0.20539151104660935</v>
      </c>
      <c r="C34" s="50">
        <v>3.1996784236749107E-2</v>
      </c>
      <c r="D34" s="50">
        <v>0.17339472680986023</v>
      </c>
      <c r="E34" s="50">
        <v>5.158370039729343E-2</v>
      </c>
      <c r="F34" s="51">
        <f t="shared" si="1"/>
        <v>0.20539151104660935</v>
      </c>
      <c r="G34" s="36"/>
      <c r="L34" s="52">
        <v>20.539151104660935</v>
      </c>
      <c r="M34" s="52">
        <v>3.1996784236749107</v>
      </c>
      <c r="N34" s="52">
        <v>17.339472680986024</v>
      </c>
      <c r="O34" s="52">
        <v>5.158370039729343</v>
      </c>
      <c r="P34" s="53">
        <f t="shared" si="2"/>
        <v>0.20539151104660935</v>
      </c>
      <c r="Q34" s="53">
        <f t="shared" si="2"/>
        <v>3.1996784236749107E-2</v>
      </c>
      <c r="R34" s="53">
        <f t="shared" si="2"/>
        <v>0.17339472680986023</v>
      </c>
      <c r="S34" s="53">
        <f t="shared" si="2"/>
        <v>5.158370039729343E-2</v>
      </c>
    </row>
    <row r="35" spans="1:19">
      <c r="A35" s="55">
        <v>1976</v>
      </c>
      <c r="B35" s="50">
        <v>0.19133908462525653</v>
      </c>
      <c r="C35" s="50">
        <v>3.4037294832948227E-2</v>
      </c>
      <c r="D35" s="50">
        <v>0.1573017897923083</v>
      </c>
      <c r="E35" s="50">
        <v>3.9082890421182549E-2</v>
      </c>
      <c r="F35" s="51">
        <f t="shared" si="1"/>
        <v>0.19133908462525653</v>
      </c>
      <c r="G35" s="36"/>
      <c r="L35" s="52">
        <v>19.133908462525653</v>
      </c>
      <c r="M35" s="52">
        <v>3.4037294832948226</v>
      </c>
      <c r="N35" s="52">
        <v>15.73017897923083</v>
      </c>
      <c r="O35" s="52">
        <v>3.908289042118255</v>
      </c>
      <c r="P35" s="53">
        <f t="shared" si="2"/>
        <v>0.19133908462525653</v>
      </c>
      <c r="Q35" s="53">
        <f t="shared" si="2"/>
        <v>3.4037294832948227E-2</v>
      </c>
      <c r="R35" s="53">
        <f t="shared" si="2"/>
        <v>0.1573017897923083</v>
      </c>
      <c r="S35" s="53">
        <f t="shared" si="2"/>
        <v>3.9082890421182549E-2</v>
      </c>
    </row>
    <row r="36" spans="1:19">
      <c r="A36" s="55">
        <v>1977</v>
      </c>
      <c r="B36" s="50">
        <v>0.19769770246591872</v>
      </c>
      <c r="C36" s="50">
        <v>3.0411892597773625E-2</v>
      </c>
      <c r="D36" s="50">
        <v>0.16728580986814509</v>
      </c>
      <c r="E36" s="50">
        <v>2.2777578718377621E-2</v>
      </c>
      <c r="F36" s="51">
        <f t="shared" si="1"/>
        <v>0.19769770246591872</v>
      </c>
      <c r="G36" s="36"/>
      <c r="L36" s="52">
        <v>19.769770246591872</v>
      </c>
      <c r="M36" s="52">
        <v>3.0411892597773624</v>
      </c>
      <c r="N36" s="52">
        <v>16.72858098681451</v>
      </c>
      <c r="O36" s="52">
        <v>2.2777578718377622</v>
      </c>
      <c r="P36" s="53">
        <f t="shared" si="2"/>
        <v>0.19769770246591872</v>
      </c>
      <c r="Q36" s="53">
        <f t="shared" si="2"/>
        <v>3.0411892597773625E-2</v>
      </c>
      <c r="R36" s="53">
        <f t="shared" si="2"/>
        <v>0.16728580986814509</v>
      </c>
      <c r="S36" s="53">
        <f t="shared" si="2"/>
        <v>2.2777578718377621E-2</v>
      </c>
    </row>
    <row r="37" spans="1:19">
      <c r="A37" s="55">
        <v>1978</v>
      </c>
      <c r="B37" s="50">
        <v>0.19558832030749326</v>
      </c>
      <c r="C37" s="50">
        <v>1.6610625844811489E-2</v>
      </c>
      <c r="D37" s="50">
        <v>0.17897769446268177</v>
      </c>
      <c r="E37" s="50">
        <v>3.474273309201608E-2</v>
      </c>
      <c r="F37" s="51">
        <f t="shared" si="1"/>
        <v>0.19558832030749326</v>
      </c>
      <c r="G37" s="36"/>
      <c r="L37" s="52">
        <v>19.558832030749326</v>
      </c>
      <c r="M37" s="52">
        <v>1.6610625844811489</v>
      </c>
      <c r="N37" s="52">
        <v>17.897769446268178</v>
      </c>
      <c r="O37" s="52">
        <v>3.474273309201608</v>
      </c>
      <c r="P37" s="53">
        <f t="shared" si="2"/>
        <v>0.19558832030749326</v>
      </c>
      <c r="Q37" s="53">
        <f t="shared" si="2"/>
        <v>1.6610625844811489E-2</v>
      </c>
      <c r="R37" s="53">
        <f t="shared" si="2"/>
        <v>0.17897769446268177</v>
      </c>
      <c r="S37" s="53">
        <f t="shared" si="2"/>
        <v>3.474273309201608E-2</v>
      </c>
    </row>
    <row r="38" spans="1:19">
      <c r="A38" s="55">
        <v>1979</v>
      </c>
      <c r="B38" s="50">
        <v>0.1833124871443782</v>
      </c>
      <c r="C38" s="50">
        <v>1.6696883432529001E-2</v>
      </c>
      <c r="D38" s="50">
        <v>0.16661560371184919</v>
      </c>
      <c r="E38" s="50">
        <v>4.8065870798360194E-2</v>
      </c>
      <c r="F38" s="51">
        <f t="shared" si="1"/>
        <v>0.1833124871443782</v>
      </c>
      <c r="G38" s="36"/>
      <c r="L38" s="52">
        <v>18.33124871443782</v>
      </c>
      <c r="M38" s="52">
        <v>1.6696883432529002</v>
      </c>
      <c r="N38" s="52">
        <v>16.661560371184919</v>
      </c>
      <c r="O38" s="52">
        <v>4.8065870798360191</v>
      </c>
      <c r="P38" s="53">
        <f t="shared" si="2"/>
        <v>0.1833124871443782</v>
      </c>
      <c r="Q38" s="53">
        <f t="shared" si="2"/>
        <v>1.6696883432529001E-2</v>
      </c>
      <c r="R38" s="53">
        <f t="shared" si="2"/>
        <v>0.16661560371184919</v>
      </c>
      <c r="S38" s="53">
        <f t="shared" si="2"/>
        <v>4.8065870798360194E-2</v>
      </c>
    </row>
    <row r="39" spans="1:19">
      <c r="A39" s="55">
        <v>1980</v>
      </c>
      <c r="B39" s="50">
        <v>0.18602151328538369</v>
      </c>
      <c r="C39" s="50">
        <v>8.1621154656037719E-3</v>
      </c>
      <c r="D39" s="50">
        <v>0.17785939781977991</v>
      </c>
      <c r="E39" s="50">
        <v>5.3966299125522005E-2</v>
      </c>
      <c r="F39" s="51">
        <f t="shared" si="1"/>
        <v>0.18602151328538369</v>
      </c>
      <c r="G39" s="36"/>
      <c r="L39" s="52">
        <v>18.602151328538369</v>
      </c>
      <c r="M39" s="52">
        <v>0.8162115465603772</v>
      </c>
      <c r="N39" s="52">
        <v>17.785939781977991</v>
      </c>
      <c r="O39" s="52">
        <v>5.3966299125522008</v>
      </c>
      <c r="P39" s="53">
        <f t="shared" si="2"/>
        <v>0.18602151328538369</v>
      </c>
      <c r="Q39" s="53">
        <f t="shared" si="2"/>
        <v>8.1621154656037719E-3</v>
      </c>
      <c r="R39" s="53">
        <f t="shared" si="2"/>
        <v>0.17785939781977991</v>
      </c>
      <c r="S39" s="53">
        <f t="shared" si="2"/>
        <v>5.3966299125522005E-2</v>
      </c>
    </row>
    <row r="40" spans="1:19">
      <c r="A40" s="55">
        <v>1981</v>
      </c>
      <c r="B40" s="50">
        <v>0.19920229142595647</v>
      </c>
      <c r="C40" s="50">
        <v>9.6682441866822611E-3</v>
      </c>
      <c r="D40" s="50">
        <v>0.18953404723927425</v>
      </c>
      <c r="E40" s="50">
        <v>4.5386809710345484E-2</v>
      </c>
      <c r="F40" s="51">
        <f t="shared" si="1"/>
        <v>0.19920229142595652</v>
      </c>
      <c r="G40" s="36"/>
      <c r="L40" s="52">
        <v>19.920229142595648</v>
      </c>
      <c r="M40" s="52">
        <v>0.9668244186682261</v>
      </c>
      <c r="N40" s="52">
        <v>18.953404723927424</v>
      </c>
      <c r="O40" s="52">
        <v>4.5386809710345482</v>
      </c>
      <c r="P40" s="53">
        <f t="shared" si="2"/>
        <v>0.19920229142595647</v>
      </c>
      <c r="Q40" s="53">
        <f t="shared" si="2"/>
        <v>9.6682441866822611E-3</v>
      </c>
      <c r="R40" s="53">
        <f t="shared" si="2"/>
        <v>0.18953404723927425</v>
      </c>
      <c r="S40" s="53">
        <f t="shared" si="2"/>
        <v>4.5386809710345484E-2</v>
      </c>
    </row>
    <row r="41" spans="1:19">
      <c r="A41" s="55">
        <v>1982</v>
      </c>
      <c r="B41" s="50">
        <v>0.16616435279364614</v>
      </c>
      <c r="C41" s="50">
        <v>-9.1776743279702781E-4</v>
      </c>
      <c r="D41" s="50">
        <v>0.16708212022644317</v>
      </c>
      <c r="E41" s="50">
        <v>6.0147017552205952E-2</v>
      </c>
      <c r="F41" s="51">
        <f t="shared" si="1"/>
        <v>0.16616435279364614</v>
      </c>
      <c r="G41" s="36"/>
      <c r="L41" s="52">
        <v>16.616435279364612</v>
      </c>
      <c r="M41" s="52">
        <v>-9.1776743279702783E-2</v>
      </c>
      <c r="N41" s="52">
        <v>16.708212022644318</v>
      </c>
      <c r="O41" s="52">
        <v>6.014701755220595</v>
      </c>
      <c r="P41" s="53">
        <f t="shared" si="2"/>
        <v>0.16616435279364614</v>
      </c>
      <c r="Q41" s="53">
        <f t="shared" si="2"/>
        <v>-9.1776743279702781E-4</v>
      </c>
      <c r="R41" s="53">
        <f t="shared" si="2"/>
        <v>0.16708212022644317</v>
      </c>
      <c r="S41" s="53">
        <f t="shared" si="2"/>
        <v>6.0147017552205952E-2</v>
      </c>
    </row>
    <row r="42" spans="1:19">
      <c r="A42" s="55">
        <v>1983</v>
      </c>
      <c r="B42" s="50">
        <v>0.14773326254813532</v>
      </c>
      <c r="C42" s="50">
        <v>-2.5300538236756372E-3</v>
      </c>
      <c r="D42" s="50">
        <v>0.15026331637181095</v>
      </c>
      <c r="E42" s="50">
        <v>3.6092259934408191E-2</v>
      </c>
      <c r="F42" s="51">
        <f t="shared" si="1"/>
        <v>0.14773326254813532</v>
      </c>
      <c r="G42" s="36"/>
      <c r="L42" s="52">
        <v>14.773326254813531</v>
      </c>
      <c r="M42" s="52">
        <v>-0.2530053823675637</v>
      </c>
      <c r="N42" s="52">
        <v>15.026331637181094</v>
      </c>
      <c r="O42" s="52">
        <v>3.6092259934408193</v>
      </c>
      <c r="P42" s="53">
        <f t="shared" si="2"/>
        <v>0.14773326254813532</v>
      </c>
      <c r="Q42" s="53">
        <f t="shared" si="2"/>
        <v>-2.5300538236756372E-3</v>
      </c>
      <c r="R42" s="53">
        <f t="shared" si="2"/>
        <v>0.15026331637181095</v>
      </c>
      <c r="S42" s="53">
        <f t="shared" si="2"/>
        <v>3.6092259934408191E-2</v>
      </c>
    </row>
    <row r="43" spans="1:19">
      <c r="A43" s="55">
        <v>1984</v>
      </c>
      <c r="B43" s="50">
        <v>0.17655783029967487</v>
      </c>
      <c r="C43" s="50">
        <v>2.6216421116268028E-3</v>
      </c>
      <c r="D43" s="50">
        <v>0.17393618818804804</v>
      </c>
      <c r="E43" s="50">
        <v>-2.385838936353919E-4</v>
      </c>
      <c r="F43" s="51">
        <f t="shared" si="1"/>
        <v>0.17655783029967484</v>
      </c>
      <c r="G43" s="36"/>
      <c r="L43" s="52">
        <v>17.655783029967488</v>
      </c>
      <c r="M43" s="52">
        <v>0.26216421116268029</v>
      </c>
      <c r="N43" s="52">
        <v>17.393618818804804</v>
      </c>
      <c r="O43" s="52">
        <v>-2.3858389363539189E-2</v>
      </c>
      <c r="P43" s="53">
        <f t="shared" si="2"/>
        <v>0.17655783029967487</v>
      </c>
      <c r="Q43" s="53">
        <f t="shared" si="2"/>
        <v>2.6216421116268028E-3</v>
      </c>
      <c r="R43" s="53">
        <f t="shared" si="2"/>
        <v>0.17393618818804804</v>
      </c>
      <c r="S43" s="53">
        <f t="shared" si="2"/>
        <v>-2.385838936353919E-4</v>
      </c>
    </row>
    <row r="44" spans="1:19">
      <c r="A44" s="55">
        <v>1985</v>
      </c>
      <c r="B44" s="50">
        <v>0.20278292038935086</v>
      </c>
      <c r="C44" s="50">
        <v>-2.0509398068677499E-2</v>
      </c>
      <c r="D44" s="50">
        <v>0.22329231845802833</v>
      </c>
      <c r="E44" s="50">
        <v>1.1432122948382053E-3</v>
      </c>
      <c r="F44" s="51">
        <f t="shared" si="1"/>
        <v>0.20278292038935083</v>
      </c>
      <c r="G44" s="36"/>
      <c r="L44" s="52">
        <v>20.278292038935085</v>
      </c>
      <c r="M44" s="52">
        <v>-2.05093980686775</v>
      </c>
      <c r="N44" s="52">
        <v>22.329231845802834</v>
      </c>
      <c r="O44" s="52">
        <v>0.11432122948382054</v>
      </c>
      <c r="P44" s="53">
        <f t="shared" si="2"/>
        <v>0.20278292038935086</v>
      </c>
      <c r="Q44" s="53">
        <f t="shared" si="2"/>
        <v>-2.0509398068677499E-2</v>
      </c>
      <c r="R44" s="53">
        <f t="shared" si="2"/>
        <v>0.22329231845802833</v>
      </c>
      <c r="S44" s="53">
        <f t="shared" si="2"/>
        <v>1.1432122948382053E-3</v>
      </c>
    </row>
    <row r="45" spans="1:19">
      <c r="A45" s="55">
        <v>1986</v>
      </c>
      <c r="B45" s="50">
        <v>0.17984278138025858</v>
      </c>
      <c r="C45" s="50">
        <v>-1.2410679186821743E-2</v>
      </c>
      <c r="D45" s="50">
        <v>0.19225346056708031</v>
      </c>
      <c r="E45" s="50">
        <v>2.0573716927124189E-2</v>
      </c>
      <c r="F45" s="51">
        <f t="shared" si="1"/>
        <v>0.17984278138025858</v>
      </c>
      <c r="G45" s="36"/>
      <c r="L45" s="52">
        <v>17.984278138025857</v>
      </c>
      <c r="M45" s="52">
        <v>-1.2410679186821743</v>
      </c>
      <c r="N45" s="52">
        <v>19.22534605670803</v>
      </c>
      <c r="O45" s="52">
        <v>2.0573716927124188</v>
      </c>
      <c r="P45" s="53">
        <f t="shared" si="2"/>
        <v>0.17984278138025858</v>
      </c>
      <c r="Q45" s="53">
        <f t="shared" si="2"/>
        <v>-1.2410679186821743E-2</v>
      </c>
      <c r="R45" s="53">
        <f t="shared" si="2"/>
        <v>0.19225346056708031</v>
      </c>
      <c r="S45" s="53">
        <f t="shared" si="2"/>
        <v>2.0573716927124189E-2</v>
      </c>
    </row>
    <row r="46" spans="1:19">
      <c r="A46" s="55">
        <v>1987</v>
      </c>
      <c r="B46" s="50">
        <v>0.22662997538641896</v>
      </c>
      <c r="C46" s="50">
        <v>-9.4300366299480479E-3</v>
      </c>
      <c r="D46" s="50">
        <v>0.236060012016367</v>
      </c>
      <c r="E46" s="50">
        <v>5.0864269180674136E-3</v>
      </c>
      <c r="F46" s="51">
        <f t="shared" si="1"/>
        <v>0.22662997538641896</v>
      </c>
      <c r="G46" s="36"/>
      <c r="L46" s="52">
        <v>22.662997538641896</v>
      </c>
      <c r="M46" s="52">
        <v>-0.94300366299480476</v>
      </c>
      <c r="N46" s="52">
        <v>23.606001201636701</v>
      </c>
      <c r="O46" s="52">
        <v>0.50864269180674138</v>
      </c>
      <c r="P46" s="53">
        <f t="shared" si="2"/>
        <v>0.22662997538641896</v>
      </c>
      <c r="Q46" s="53">
        <f t="shared" si="2"/>
        <v>-9.4300366299480479E-3</v>
      </c>
      <c r="R46" s="53">
        <f t="shared" si="2"/>
        <v>0.236060012016367</v>
      </c>
      <c r="S46" s="53">
        <f t="shared" si="2"/>
        <v>5.0864269180674136E-3</v>
      </c>
    </row>
    <row r="47" spans="1:19">
      <c r="A47" s="55">
        <v>1988</v>
      </c>
      <c r="B47" s="50">
        <v>0.2569010149560424</v>
      </c>
      <c r="C47" s="50">
        <v>-7.8839127582767871E-2</v>
      </c>
      <c r="D47" s="50">
        <v>0.33574014253881029</v>
      </c>
      <c r="E47" s="50">
        <v>-1.365263241496204E-2</v>
      </c>
      <c r="F47" s="51">
        <f t="shared" si="1"/>
        <v>0.25690101495604245</v>
      </c>
      <c r="G47" s="36"/>
      <c r="L47" s="52">
        <v>25.690101495604239</v>
      </c>
      <c r="M47" s="52">
        <v>-7.8839127582767867</v>
      </c>
      <c r="N47" s="52">
        <v>33.574014253881032</v>
      </c>
      <c r="O47" s="52">
        <v>-1.365263241496204</v>
      </c>
      <c r="P47" s="53">
        <f t="shared" si="2"/>
        <v>0.2569010149560424</v>
      </c>
      <c r="Q47" s="53">
        <f t="shared" si="2"/>
        <v>-7.8839127582767871E-2</v>
      </c>
      <c r="R47" s="53">
        <f t="shared" si="2"/>
        <v>0.33574014253881029</v>
      </c>
      <c r="S47" s="53">
        <f t="shared" si="2"/>
        <v>-1.365263241496204E-2</v>
      </c>
    </row>
    <row r="48" spans="1:19">
      <c r="A48" s="55">
        <v>1989</v>
      </c>
      <c r="B48" s="50">
        <v>0.27111005771413782</v>
      </c>
      <c r="C48" s="50">
        <v>-4.9571492467416281E-2</v>
      </c>
      <c r="D48" s="50">
        <v>0.32068155018155414</v>
      </c>
      <c r="E48" s="50">
        <v>-2.4828897986882053E-3</v>
      </c>
      <c r="F48" s="51">
        <f t="shared" si="1"/>
        <v>0.27111005771413788</v>
      </c>
      <c r="G48" s="36"/>
      <c r="L48" s="52">
        <v>27.111005771413783</v>
      </c>
      <c r="M48" s="52">
        <v>-4.9571492467416283</v>
      </c>
      <c r="N48" s="52">
        <v>32.068155018155416</v>
      </c>
      <c r="O48" s="52">
        <v>-0.24828897986882054</v>
      </c>
      <c r="P48" s="53">
        <f t="shared" si="2"/>
        <v>0.27111005771413782</v>
      </c>
      <c r="Q48" s="53">
        <f t="shared" si="2"/>
        <v>-4.9571492467416281E-2</v>
      </c>
      <c r="R48" s="53">
        <f t="shared" si="2"/>
        <v>0.32068155018155414</v>
      </c>
      <c r="S48" s="53">
        <f t="shared" si="2"/>
        <v>-2.4828897986882053E-3</v>
      </c>
    </row>
    <row r="49" spans="1:250">
      <c r="A49" s="55">
        <v>1990</v>
      </c>
      <c r="B49" s="50">
        <v>0.19093153682155331</v>
      </c>
      <c r="C49" s="50">
        <v>-7.4755716644043261E-3</v>
      </c>
      <c r="D49" s="50">
        <v>0.19840710848595763</v>
      </c>
      <c r="E49" s="50">
        <v>1.0745552820388853E-2</v>
      </c>
      <c r="F49" s="51">
        <f t="shared" si="1"/>
        <v>0.19093153682155331</v>
      </c>
      <c r="G49" s="36"/>
      <c r="L49" s="52">
        <v>19.093153682155332</v>
      </c>
      <c r="M49" s="52">
        <v>-0.74755716644043257</v>
      </c>
      <c r="N49" s="52">
        <v>19.840710848595762</v>
      </c>
      <c r="O49" s="52">
        <v>1.0745552820388853</v>
      </c>
      <c r="P49" s="53">
        <f t="shared" si="2"/>
        <v>0.19093153682155331</v>
      </c>
      <c r="Q49" s="53">
        <f t="shared" si="2"/>
        <v>-7.4755716644043261E-3</v>
      </c>
      <c r="R49" s="53">
        <f t="shared" si="2"/>
        <v>0.19840710848595763</v>
      </c>
      <c r="S49" s="53">
        <f t="shared" si="2"/>
        <v>1.0745552820388853E-2</v>
      </c>
    </row>
    <row r="50" spans="1:250">
      <c r="A50" s="55">
        <v>1991</v>
      </c>
      <c r="B50" s="50">
        <v>0.18598082697904619</v>
      </c>
      <c r="C50" s="50">
        <v>-5.1289849251072057E-2</v>
      </c>
      <c r="D50" s="50">
        <v>0.23727067623011824</v>
      </c>
      <c r="E50" s="50">
        <v>1.1707226001299569E-2</v>
      </c>
      <c r="F50" s="51">
        <f t="shared" si="1"/>
        <v>0.18598082697904619</v>
      </c>
      <c r="G50" s="36"/>
      <c r="L50" s="52">
        <v>18.598082697904619</v>
      </c>
      <c r="M50" s="52">
        <v>-5.1289849251072059</v>
      </c>
      <c r="N50" s="52">
        <v>23.727067623011823</v>
      </c>
      <c r="O50" s="52">
        <v>1.1707226001299569</v>
      </c>
      <c r="P50" s="53">
        <f t="shared" si="2"/>
        <v>0.18598082697904619</v>
      </c>
      <c r="Q50" s="53">
        <f t="shared" si="2"/>
        <v>-5.1289849251072057E-2</v>
      </c>
      <c r="R50" s="53">
        <f t="shared" si="2"/>
        <v>0.23727067623011824</v>
      </c>
      <c r="S50" s="53">
        <f t="shared" si="2"/>
        <v>1.1707226001299569E-2</v>
      </c>
    </row>
    <row r="51" spans="1:250">
      <c r="A51" s="55">
        <v>1992</v>
      </c>
      <c r="B51" s="50">
        <v>0.19858324439398575</v>
      </c>
      <c r="C51" s="50">
        <v>-5.1754759052221495E-2</v>
      </c>
      <c r="D51" s="50">
        <v>0.25033800344620727</v>
      </c>
      <c r="E51" s="50">
        <v>-9.2378865271396486E-3</v>
      </c>
      <c r="F51" s="51">
        <f t="shared" si="1"/>
        <v>0.19858324439398578</v>
      </c>
      <c r="G51" s="36"/>
      <c r="L51" s="52">
        <v>19.858324439398576</v>
      </c>
      <c r="M51" s="52">
        <v>-5.1754759052221493</v>
      </c>
      <c r="N51" s="52">
        <v>25.033800344620726</v>
      </c>
      <c r="O51" s="52">
        <v>-0.92378865271396482</v>
      </c>
      <c r="P51" s="53">
        <f t="shared" si="2"/>
        <v>0.19858324439398575</v>
      </c>
      <c r="Q51" s="53">
        <f t="shared" si="2"/>
        <v>-5.1754759052221495E-2</v>
      </c>
      <c r="R51" s="53">
        <f t="shared" si="2"/>
        <v>0.25033800344620727</v>
      </c>
      <c r="S51" s="53">
        <f t="shared" si="2"/>
        <v>-9.2378865271396486E-3</v>
      </c>
    </row>
    <row r="52" spans="1:250">
      <c r="A52" s="55">
        <v>1993</v>
      </c>
      <c r="B52" s="50">
        <v>0.200885251505517</v>
      </c>
      <c r="C52" s="50">
        <v>5.1602093026727101E-2</v>
      </c>
      <c r="D52" s="50">
        <v>0.1492831584787899</v>
      </c>
      <c r="E52" s="50">
        <v>7.5783148075549301E-3</v>
      </c>
      <c r="F52" s="51">
        <f t="shared" si="1"/>
        <v>0.200885251505517</v>
      </c>
      <c r="G52" s="36"/>
      <c r="L52" s="52">
        <v>20.0885251505517</v>
      </c>
      <c r="M52" s="52">
        <v>5.1602093026727101</v>
      </c>
      <c r="N52" s="52">
        <v>14.92831584787899</v>
      </c>
      <c r="O52" s="52">
        <v>0.757831480755493</v>
      </c>
      <c r="P52" s="53">
        <f t="shared" si="2"/>
        <v>0.200885251505517</v>
      </c>
      <c r="Q52" s="53">
        <f t="shared" si="2"/>
        <v>5.1602093026727101E-2</v>
      </c>
      <c r="R52" s="53">
        <f t="shared" si="2"/>
        <v>0.1492831584787899</v>
      </c>
      <c r="S52" s="53">
        <f t="shared" si="2"/>
        <v>7.5783148075549301E-3</v>
      </c>
    </row>
    <row r="53" spans="1:250">
      <c r="A53" s="55">
        <v>1994</v>
      </c>
      <c r="B53" s="50">
        <v>0.21227168322106016</v>
      </c>
      <c r="C53" s="50">
        <v>9.2702446889694687E-3</v>
      </c>
      <c r="D53" s="50">
        <v>0.20300143853209068</v>
      </c>
      <c r="E53" s="50">
        <v>9.183946243744346E-3</v>
      </c>
      <c r="F53" s="51">
        <f t="shared" si="1"/>
        <v>0.21227168322106016</v>
      </c>
      <c r="G53" s="36"/>
      <c r="L53" s="52">
        <v>21.227168322106017</v>
      </c>
      <c r="M53" s="52">
        <v>0.9270244688969469</v>
      </c>
      <c r="N53" s="52">
        <v>20.300143853209068</v>
      </c>
      <c r="O53" s="52">
        <v>0.91839462437443464</v>
      </c>
      <c r="P53" s="53">
        <f t="shared" si="2"/>
        <v>0.21227168322106016</v>
      </c>
      <c r="Q53" s="53">
        <f t="shared" si="2"/>
        <v>9.2702446889694687E-3</v>
      </c>
      <c r="R53" s="53">
        <f t="shared" si="2"/>
        <v>0.20300143853209068</v>
      </c>
      <c r="S53" s="53">
        <f t="shared" si="2"/>
        <v>9.183946243744346E-3</v>
      </c>
    </row>
    <row r="54" spans="1:250">
      <c r="A54" s="55">
        <v>1995</v>
      </c>
      <c r="B54" s="50">
        <v>0.19468018333642101</v>
      </c>
      <c r="C54" s="50">
        <v>-2.5478480722454188E-2</v>
      </c>
      <c r="D54" s="50">
        <v>0.22015866405887516</v>
      </c>
      <c r="E54" s="50">
        <v>2.8206021776048786E-2</v>
      </c>
      <c r="F54" s="51">
        <f t="shared" si="1"/>
        <v>0.19468018333642098</v>
      </c>
      <c r="G54" s="36"/>
      <c r="L54" s="52">
        <v>19.4680183336421</v>
      </c>
      <c r="M54" s="52">
        <v>-2.5478480722454186</v>
      </c>
      <c r="N54" s="52">
        <v>22.015866405887515</v>
      </c>
      <c r="O54" s="52">
        <v>2.8206021776048784</v>
      </c>
      <c r="P54" s="53">
        <f t="shared" si="2"/>
        <v>0.19468018333642101</v>
      </c>
      <c r="Q54" s="53">
        <f t="shared" si="2"/>
        <v>-2.5478480722454188E-2</v>
      </c>
      <c r="R54" s="53">
        <f t="shared" si="2"/>
        <v>0.22015866405887516</v>
      </c>
      <c r="S54" s="53">
        <f t="shared" si="2"/>
        <v>2.8206021776048786E-2</v>
      </c>
    </row>
    <row r="55" spans="1:250">
      <c r="A55" s="55">
        <v>1996</v>
      </c>
      <c r="B55" s="50">
        <v>0.17774537323705095</v>
      </c>
      <c r="C55" s="50">
        <v>-1.8370444578418896E-2</v>
      </c>
      <c r="D55" s="50">
        <v>0.1961158178154698</v>
      </c>
      <c r="E55" s="50">
        <v>3.1467949254192384E-2</v>
      </c>
      <c r="F55" s="51">
        <f t="shared" si="1"/>
        <v>0.17774537323705092</v>
      </c>
      <c r="G55" s="36"/>
      <c r="L55" s="52">
        <v>17.774537323705093</v>
      </c>
      <c r="M55" s="52">
        <v>-1.8370444578418896</v>
      </c>
      <c r="N55" s="52">
        <v>19.611581781546981</v>
      </c>
      <c r="O55" s="52">
        <v>3.1467949254192384</v>
      </c>
      <c r="P55" s="53">
        <f t="shared" si="2"/>
        <v>0.17774537323705095</v>
      </c>
      <c r="Q55" s="53">
        <f t="shared" si="2"/>
        <v>-1.8370444578418896E-2</v>
      </c>
      <c r="R55" s="53">
        <f t="shared" si="2"/>
        <v>0.1961158178154698</v>
      </c>
      <c r="S55" s="53">
        <f t="shared" si="2"/>
        <v>3.1467949254192384E-2</v>
      </c>
    </row>
    <row r="56" spans="1:250">
      <c r="A56" s="55">
        <v>1997</v>
      </c>
      <c r="B56" s="50">
        <v>0.17354803437910707</v>
      </c>
      <c r="C56" s="50">
        <v>-3.5946393881996024E-3</v>
      </c>
      <c r="D56" s="50">
        <v>0.17714267376730666</v>
      </c>
      <c r="E56" s="50">
        <v>4.142496763287342E-2</v>
      </c>
      <c r="F56" s="51">
        <f t="shared" si="1"/>
        <v>0.17354803437910707</v>
      </c>
      <c r="G56" s="36"/>
      <c r="L56" s="52">
        <v>17.354803437910707</v>
      </c>
      <c r="M56" s="52">
        <v>-0.35946393881996025</v>
      </c>
      <c r="N56" s="52">
        <v>17.714267376730668</v>
      </c>
      <c r="O56" s="52">
        <v>4.1424967632873422</v>
      </c>
      <c r="P56" s="53">
        <f t="shared" si="2"/>
        <v>0.17354803437910707</v>
      </c>
      <c r="Q56" s="53">
        <f t="shared" si="2"/>
        <v>-3.5946393881996024E-3</v>
      </c>
      <c r="R56" s="53">
        <f t="shared" si="2"/>
        <v>0.17714267376730666</v>
      </c>
      <c r="S56" s="53">
        <f t="shared" si="2"/>
        <v>4.142496763287342E-2</v>
      </c>
    </row>
    <row r="57" spans="1:250">
      <c r="A57" s="55">
        <v>1998</v>
      </c>
      <c r="B57" s="50">
        <v>0.16798454219711775</v>
      </c>
      <c r="C57" s="50">
        <v>-2.4876651602679732E-2</v>
      </c>
      <c r="D57" s="50">
        <v>0.19286119379979749</v>
      </c>
      <c r="E57" s="50">
        <v>4.3193009876240127E-2</v>
      </c>
      <c r="F57" s="51">
        <f t="shared" si="1"/>
        <v>0.16798454219711775</v>
      </c>
      <c r="G57" s="36"/>
      <c r="L57" s="52">
        <v>16.798454219711775</v>
      </c>
      <c r="M57" s="52">
        <v>-2.4876651602679734</v>
      </c>
      <c r="N57" s="52">
        <v>19.286119379979748</v>
      </c>
      <c r="O57" s="52">
        <v>4.3193009876240129</v>
      </c>
      <c r="P57" s="53">
        <f t="shared" si="2"/>
        <v>0.16798454219711775</v>
      </c>
      <c r="Q57" s="53">
        <f t="shared" si="2"/>
        <v>-2.4876651602679732E-2</v>
      </c>
      <c r="R57" s="53">
        <f t="shared" si="2"/>
        <v>0.19286119379979749</v>
      </c>
      <c r="S57" s="53">
        <f t="shared" si="2"/>
        <v>4.3193009876240127E-2</v>
      </c>
    </row>
    <row r="58" spans="1:250">
      <c r="A58" s="55">
        <v>1999</v>
      </c>
      <c r="B58" s="50">
        <v>0.15509468159443129</v>
      </c>
      <c r="C58" s="50">
        <v>4.4624010595222412E-2</v>
      </c>
      <c r="D58" s="50">
        <v>0.11047067099920888</v>
      </c>
      <c r="E58" s="50">
        <v>4.763087619320136E-2</v>
      </c>
      <c r="F58" s="36" t="s">
        <v>275</v>
      </c>
      <c r="G58" s="36" t="s">
        <v>276</v>
      </c>
      <c r="H58" s="36" t="s">
        <v>277</v>
      </c>
      <c r="I58" s="36" t="s">
        <v>278</v>
      </c>
      <c r="J58" s="36" t="s">
        <v>279</v>
      </c>
      <c r="K58" s="36" t="s">
        <v>280</v>
      </c>
      <c r="L58" s="52">
        <v>15.509468159443129</v>
      </c>
      <c r="M58" s="52">
        <v>4.4624010595222412</v>
      </c>
      <c r="N58" s="52">
        <v>11.047067099920888</v>
      </c>
      <c r="O58" s="52">
        <v>4.7630876193201361</v>
      </c>
      <c r="P58" s="53">
        <f t="shared" si="2"/>
        <v>0.15509468159443129</v>
      </c>
      <c r="Q58" s="53">
        <f t="shared" si="2"/>
        <v>4.4624010595222412E-2</v>
      </c>
      <c r="R58" s="53">
        <f t="shared" si="2"/>
        <v>0.11047067099920888</v>
      </c>
      <c r="S58" s="53">
        <f t="shared" si="2"/>
        <v>4.763087619320136E-2</v>
      </c>
    </row>
    <row r="59" spans="1:250">
      <c r="A59" s="55"/>
      <c r="B59" s="50" t="s">
        <v>281</v>
      </c>
      <c r="C59" s="50" t="s">
        <v>282</v>
      </c>
      <c r="D59" s="50" t="s">
        <v>283</v>
      </c>
      <c r="E59" s="50" t="s">
        <v>284</v>
      </c>
      <c r="F59" s="36"/>
      <c r="G59" s="36"/>
      <c r="L59" s="56"/>
      <c r="M59" s="56"/>
      <c r="N59" s="56"/>
      <c r="O59" s="56"/>
      <c r="P59" s="53"/>
      <c r="Q59" s="53"/>
      <c r="R59" s="53"/>
      <c r="S59" s="53"/>
    </row>
    <row r="60" spans="1:250">
      <c r="A60" s="57">
        <v>2000</v>
      </c>
      <c r="B60" s="58">
        <f>G60/F60</f>
        <v>0.1398902064830638</v>
      </c>
      <c r="C60" s="58">
        <f>J60/F60</f>
        <v>-2.7674219266045855E-2</v>
      </c>
      <c r="D60" s="58">
        <f>SUM(H60:I60)/F60</f>
        <v>7.7429650439925848E-2</v>
      </c>
      <c r="E60" s="58">
        <f>K60/F60</f>
        <v>8.9692363925493221E-2</v>
      </c>
      <c r="F60" s="36">
        <v>1199092.1110000019</v>
      </c>
      <c r="G60" s="36">
        <v>167741.24300000313</v>
      </c>
      <c r="H60" s="36">
        <v>68669.728000002913</v>
      </c>
      <c r="I60" s="36">
        <v>24175.554999999989</v>
      </c>
      <c r="J60" s="36">
        <v>-33183.937999999849</v>
      </c>
      <c r="K60" s="36">
        <v>107549.40600000008</v>
      </c>
      <c r="L60" s="36">
        <v>530.49200000000565</v>
      </c>
      <c r="P60" s="53">
        <f t="shared" si="2"/>
        <v>5.304920000000056</v>
      </c>
      <c r="Q60" s="53">
        <f t="shared" si="2"/>
        <v>0</v>
      </c>
      <c r="R60" s="53">
        <f t="shared" si="2"/>
        <v>0</v>
      </c>
      <c r="S60" s="53">
        <f t="shared" si="2"/>
        <v>0</v>
      </c>
    </row>
    <row r="61" spans="1:250" s="41" customFormat="1">
      <c r="A61" s="57">
        <v>2001</v>
      </c>
      <c r="B61" s="58">
        <f t="shared" ref="B61:B74" si="3">G61/F61</f>
        <v>0.13592661467458342</v>
      </c>
      <c r="C61" s="58">
        <f t="shared" ref="C61:C74" si="4">J61/F61</f>
        <v>-4.1371012979836808E-2</v>
      </c>
      <c r="D61" s="58">
        <f t="shared" ref="D61:D74" si="5">SUM(H61:I61)/F61</f>
        <v>8.8267813323697791E-2</v>
      </c>
      <c r="E61" s="58">
        <f t="shared" ref="E61:E74" si="6">K61/F61</f>
        <v>8.8807184818875312E-2</v>
      </c>
      <c r="F61" s="41">
        <v>1315755.47899999</v>
      </c>
      <c r="G61" s="41">
        <v>178846.18800000357</v>
      </c>
      <c r="H61" s="40">
        <v>84840.299000003695</v>
      </c>
      <c r="I61" s="41">
        <v>31298.559999999998</v>
      </c>
      <c r="J61" s="41">
        <v>-54434.136999999988</v>
      </c>
      <c r="K61" s="41">
        <v>116848.53999999992</v>
      </c>
      <c r="L61" s="41">
        <v>292.92599999994491</v>
      </c>
      <c r="P61" s="53">
        <f t="shared" si="2"/>
        <v>2.9292599999994491</v>
      </c>
      <c r="Q61" s="53">
        <f t="shared" si="2"/>
        <v>0</v>
      </c>
      <c r="R61" s="53">
        <f t="shared" si="2"/>
        <v>0</v>
      </c>
      <c r="S61" s="53">
        <f t="shared" si="2"/>
        <v>0</v>
      </c>
    </row>
    <row r="62" spans="1:250">
      <c r="A62" s="57">
        <v>2002</v>
      </c>
      <c r="B62" s="58">
        <f t="shared" si="3"/>
        <v>0.15425018791267722</v>
      </c>
      <c r="C62" s="58">
        <f t="shared" si="4"/>
        <v>-3.7839460119613089E-2</v>
      </c>
      <c r="D62" s="58">
        <f t="shared" si="5"/>
        <v>0.10022687821825321</v>
      </c>
      <c r="E62" s="58">
        <f t="shared" si="6"/>
        <v>9.151920695914384E-2</v>
      </c>
      <c r="F62" s="36">
        <v>1488787.2559999959</v>
      </c>
      <c r="G62" s="36">
        <v>229645.71399999844</v>
      </c>
      <c r="H62" s="40">
        <v>86605.910999999091</v>
      </c>
      <c r="I62" s="40">
        <v>62610.587999999872</v>
      </c>
      <c r="J62" s="40">
        <v>-56334.906000000046</v>
      </c>
      <c r="K62" s="40">
        <v>136252.62899999949</v>
      </c>
      <c r="L62" s="40">
        <v>511.4920000000202</v>
      </c>
      <c r="M62" s="40"/>
      <c r="N62" s="40"/>
      <c r="O62" s="40"/>
      <c r="P62" s="53">
        <f t="shared" si="2"/>
        <v>5.1149200000002022</v>
      </c>
      <c r="Q62" s="53">
        <f t="shared" si="2"/>
        <v>0</v>
      </c>
      <c r="R62" s="53">
        <f t="shared" si="2"/>
        <v>0</v>
      </c>
      <c r="S62" s="53">
        <f t="shared" si="2"/>
        <v>0</v>
      </c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  <c r="FX62" s="40"/>
      <c r="FY62" s="40"/>
      <c r="FZ62" s="40"/>
      <c r="GA62" s="40"/>
      <c r="GB62" s="40"/>
      <c r="GC62" s="40"/>
      <c r="GD62" s="40"/>
      <c r="GE62" s="40"/>
      <c r="GF62" s="40"/>
      <c r="GG62" s="40"/>
      <c r="GH62" s="40"/>
      <c r="GI62" s="40"/>
      <c r="GJ62" s="40"/>
      <c r="GK62" s="40"/>
      <c r="GL62" s="40"/>
      <c r="GM62" s="40"/>
      <c r="GN62" s="40"/>
      <c r="GO62" s="40"/>
      <c r="GP62" s="40"/>
      <c r="GQ62" s="40"/>
      <c r="GR62" s="40"/>
      <c r="GS62" s="40"/>
      <c r="GT62" s="40"/>
      <c r="GU62" s="40"/>
      <c r="GV62" s="40"/>
      <c r="GW62" s="40"/>
      <c r="GX62" s="40"/>
      <c r="GY62" s="40"/>
      <c r="GZ62" s="40"/>
      <c r="HA62" s="40"/>
      <c r="HB62" s="40"/>
      <c r="HC62" s="40"/>
      <c r="HD62" s="40"/>
      <c r="HE62" s="40"/>
      <c r="HF62" s="40"/>
      <c r="HG62" s="40"/>
      <c r="HH62" s="40"/>
      <c r="HI62" s="40"/>
      <c r="HJ62" s="40"/>
      <c r="HK62" s="40"/>
      <c r="HL62" s="40"/>
      <c r="HM62" s="40"/>
      <c r="HN62" s="40"/>
      <c r="HO62" s="40"/>
      <c r="HP62" s="40"/>
      <c r="HQ62" s="40"/>
      <c r="HR62" s="40"/>
      <c r="HS62" s="40"/>
      <c r="HT62" s="40"/>
      <c r="HU62" s="40"/>
      <c r="HV62" s="40"/>
      <c r="HW62" s="40"/>
      <c r="HX62" s="40"/>
      <c r="HY62" s="40"/>
      <c r="HZ62" s="40"/>
      <c r="IA62" s="40"/>
      <c r="IB62" s="40"/>
      <c r="IC62" s="40"/>
      <c r="ID62" s="40"/>
      <c r="IE62" s="40"/>
      <c r="IF62" s="40"/>
      <c r="IG62" s="40"/>
      <c r="IH62" s="40"/>
      <c r="II62" s="40"/>
      <c r="IJ62" s="40"/>
      <c r="IK62" s="40"/>
      <c r="IL62" s="40"/>
      <c r="IM62" s="40"/>
      <c r="IN62" s="40"/>
      <c r="IO62" s="40"/>
      <c r="IP62" s="40"/>
    </row>
    <row r="63" spans="1:250">
      <c r="A63" s="57">
        <v>2003</v>
      </c>
      <c r="B63" s="58">
        <f t="shared" si="3"/>
        <v>0.16413736888024386</v>
      </c>
      <c r="C63" s="58">
        <f t="shared" si="4"/>
        <v>-2.856478088245001E-2</v>
      </c>
      <c r="D63" s="58">
        <f t="shared" si="5"/>
        <v>0.10604274840857664</v>
      </c>
      <c r="E63" s="58">
        <f t="shared" si="6"/>
        <v>8.6380237882641236E-2</v>
      </c>
      <c r="F63" s="36">
        <v>1717950.4089999902</v>
      </c>
      <c r="G63" s="36">
        <v>281979.85999999719</v>
      </c>
      <c r="H63" s="40">
        <v>144198.15999999703</v>
      </c>
      <c r="I63" s="36">
        <v>37978.023000000248</v>
      </c>
      <c r="J63" s="36">
        <v>-49072.877000000095</v>
      </c>
      <c r="K63" s="36">
        <v>148396.96499999997</v>
      </c>
      <c r="L63" s="36">
        <v>479.58900000001449</v>
      </c>
      <c r="P63" s="53">
        <f t="shared" si="2"/>
        <v>4.7958900000001448</v>
      </c>
      <c r="Q63" s="53">
        <f t="shared" si="2"/>
        <v>0</v>
      </c>
      <c r="R63" s="53">
        <f t="shared" si="2"/>
        <v>0</v>
      </c>
      <c r="S63" s="53">
        <f t="shared" si="2"/>
        <v>0</v>
      </c>
    </row>
    <row r="64" spans="1:250">
      <c r="A64" s="57">
        <v>2004</v>
      </c>
      <c r="B64" s="58">
        <f t="shared" si="3"/>
        <v>0.18855013333391932</v>
      </c>
      <c r="C64" s="58">
        <f t="shared" si="4"/>
        <v>-8.1780482938656231E-3</v>
      </c>
      <c r="D64" s="58">
        <f t="shared" si="5"/>
        <v>0.11423279324667751</v>
      </c>
      <c r="E64" s="58">
        <f t="shared" si="6"/>
        <v>8.2251154080115546E-2</v>
      </c>
      <c r="F64" s="36">
        <v>1957751.2169999941</v>
      </c>
      <c r="G64" s="36">
        <v>369134.2529999917</v>
      </c>
      <c r="H64" s="40">
        <v>173737.56599999158</v>
      </c>
      <c r="I64" s="36">
        <v>49901.824000000015</v>
      </c>
      <c r="J64" s="36">
        <v>-16010.584000000148</v>
      </c>
      <c r="K64" s="36">
        <v>161027.29700000025</v>
      </c>
      <c r="L64" s="36">
        <v>478.14999999996144</v>
      </c>
      <c r="P64" s="53">
        <f t="shared" si="2"/>
        <v>4.7814999999996139</v>
      </c>
      <c r="Q64" s="53">
        <f t="shared" si="2"/>
        <v>0</v>
      </c>
      <c r="R64" s="53">
        <f t="shared" si="2"/>
        <v>0</v>
      </c>
      <c r="S64" s="53">
        <f t="shared" si="2"/>
        <v>0</v>
      </c>
    </row>
    <row r="65" spans="1:19">
      <c r="A65" s="57">
        <v>2005</v>
      </c>
      <c r="B65" s="58">
        <f t="shared" si="3"/>
        <v>0.18110637908056429</v>
      </c>
      <c r="C65" s="58">
        <f t="shared" si="4"/>
        <v>-6.5690595788664629E-3</v>
      </c>
      <c r="D65" s="58">
        <f t="shared" si="5"/>
        <v>0.11201832332245888</v>
      </c>
      <c r="E65" s="58">
        <f t="shared" si="6"/>
        <v>7.5542714354985691E-2</v>
      </c>
      <c r="F65" s="36">
        <v>2170584.5149999997</v>
      </c>
      <c r="G65" s="36">
        <v>393106.70199999271</v>
      </c>
      <c r="H65" s="54">
        <v>177273.10699999257</v>
      </c>
      <c r="I65" s="36">
        <v>65872.131000000008</v>
      </c>
      <c r="J65" s="36">
        <v>-14258.698999999964</v>
      </c>
      <c r="K65" s="36">
        <v>163971.84600000014</v>
      </c>
      <c r="L65" s="36">
        <v>248.31699999997363</v>
      </c>
      <c r="P65" s="53">
        <f t="shared" si="2"/>
        <v>2.4831699999997365</v>
      </c>
      <c r="Q65" s="53">
        <f t="shared" si="2"/>
        <v>0</v>
      </c>
      <c r="R65" s="53">
        <f t="shared" si="2"/>
        <v>0</v>
      </c>
      <c r="S65" s="53">
        <f t="shared" si="2"/>
        <v>0</v>
      </c>
    </row>
    <row r="66" spans="1:19">
      <c r="A66" s="57">
        <v>2006</v>
      </c>
      <c r="B66" s="58">
        <f t="shared" si="3"/>
        <v>0.18408108760817241</v>
      </c>
      <c r="C66" s="58">
        <f t="shared" si="4"/>
        <v>-2.1292987400145038E-2</v>
      </c>
      <c r="D66" s="58">
        <f t="shared" si="5"/>
        <v>0.13280110254944155</v>
      </c>
      <c r="E66" s="58">
        <f t="shared" si="6"/>
        <v>7.2719387207939204E-2</v>
      </c>
      <c r="F66" s="36">
        <v>2409449.8829999892</v>
      </c>
      <c r="G66" s="36">
        <v>443534.15500002174</v>
      </c>
      <c r="H66" s="40">
        <v>216921.64200002153</v>
      </c>
      <c r="I66" s="36">
        <v>103055.95899999997</v>
      </c>
      <c r="J66" s="36">
        <v>-51304.385999999708</v>
      </c>
      <c r="K66" s="36">
        <v>175213.71900000004</v>
      </c>
      <c r="L66" s="36">
        <v>-352.77900000009686</v>
      </c>
      <c r="P66" s="53">
        <f t="shared" si="2"/>
        <v>-3.5277900000009685</v>
      </c>
      <c r="Q66" s="53">
        <f t="shared" si="2"/>
        <v>0</v>
      </c>
      <c r="R66" s="53">
        <f t="shared" si="2"/>
        <v>0</v>
      </c>
      <c r="S66" s="53">
        <f t="shared" si="2"/>
        <v>0</v>
      </c>
    </row>
    <row r="67" spans="1:19">
      <c r="A67" s="57">
        <v>2007</v>
      </c>
      <c r="B67" s="58">
        <f t="shared" si="3"/>
        <v>0.19340594110783266</v>
      </c>
      <c r="C67" s="58">
        <f t="shared" si="4"/>
        <v>-2.1688905718830385E-2</v>
      </c>
      <c r="D67" s="58">
        <f t="shared" si="5"/>
        <v>0.14547537129541402</v>
      </c>
      <c r="E67" s="58">
        <f t="shared" si="6"/>
        <v>6.9690345517867749E-2</v>
      </c>
      <c r="F67" s="36">
        <v>2720262.9660000019</v>
      </c>
      <c r="G67" s="36">
        <v>526115.01900001452</v>
      </c>
      <c r="H67" s="54">
        <v>249440.74200001452</v>
      </c>
      <c r="I67" s="36">
        <v>146290.52299999993</v>
      </c>
      <c r="J67" s="36">
        <v>-58999.526999999944</v>
      </c>
      <c r="K67" s="36">
        <v>189576.06599999988</v>
      </c>
      <c r="L67" s="36">
        <v>-192.78499999995256</v>
      </c>
      <c r="P67" s="53">
        <f t="shared" si="2"/>
        <v>-1.9278499999995256</v>
      </c>
      <c r="Q67" s="53">
        <f t="shared" si="2"/>
        <v>0</v>
      </c>
      <c r="R67" s="53">
        <f t="shared" si="2"/>
        <v>0</v>
      </c>
      <c r="S67" s="53">
        <f t="shared" si="2"/>
        <v>0</v>
      </c>
    </row>
    <row r="68" spans="1:19">
      <c r="A68" s="57">
        <v>2008</v>
      </c>
      <c r="B68" s="58">
        <f t="shared" si="3"/>
        <v>0.19226627413994801</v>
      </c>
      <c r="C68" s="58">
        <f t="shared" si="4"/>
        <v>-3.950616689414974E-4</v>
      </c>
      <c r="D68" s="58">
        <f t="shared" si="5"/>
        <v>0.1256235331681809</v>
      </c>
      <c r="E68" s="58">
        <f t="shared" si="6"/>
        <v>6.7102115072724108E-2</v>
      </c>
      <c r="F68" s="36">
        <v>3109803.0930000059</v>
      </c>
      <c r="G68" s="36">
        <v>597910.2539999974</v>
      </c>
      <c r="H68" s="54">
        <v>290921.76999999792</v>
      </c>
      <c r="I68" s="36">
        <v>99742.681999999841</v>
      </c>
      <c r="J68" s="36">
        <v>-1228.564000000013</v>
      </c>
      <c r="K68" s="36">
        <v>208674.36499999976</v>
      </c>
      <c r="L68" s="36">
        <v>-199.99900000001071</v>
      </c>
      <c r="P68" s="53">
        <f t="shared" si="2"/>
        <v>-1.9999900000001072</v>
      </c>
      <c r="Q68" s="53">
        <f t="shared" si="2"/>
        <v>0</v>
      </c>
      <c r="R68" s="53">
        <f t="shared" si="2"/>
        <v>0</v>
      </c>
      <c r="S68" s="53">
        <f t="shared" si="2"/>
        <v>0</v>
      </c>
    </row>
    <row r="69" spans="1:19">
      <c r="A69" s="57">
        <v>2009</v>
      </c>
      <c r="B69" s="58">
        <f t="shared" si="3"/>
        <v>0.16372350340994918</v>
      </c>
      <c r="C69" s="58">
        <f t="shared" si="4"/>
        <v>-1.2960443297933858E-2</v>
      </c>
      <c r="D69" s="58">
        <f t="shared" si="5"/>
        <v>0.10727540110912435</v>
      </c>
      <c r="E69" s="58">
        <f t="shared" si="6"/>
        <v>6.9371726651080795E-2</v>
      </c>
      <c r="F69" s="36">
        <v>3333039.3110000165</v>
      </c>
      <c r="G69" s="36">
        <v>545696.87300000584</v>
      </c>
      <c r="H69" s="36">
        <v>279778.8630000063</v>
      </c>
      <c r="I69" s="36">
        <v>77774.26599999996</v>
      </c>
      <c r="J69" s="36">
        <v>-43197.667000000249</v>
      </c>
      <c r="K69" s="36">
        <v>231218.69199999981</v>
      </c>
      <c r="L69" s="36">
        <v>122.7190000000046</v>
      </c>
      <c r="P69" s="53">
        <f t="shared" si="2"/>
        <v>1.227190000000046</v>
      </c>
      <c r="Q69" s="53">
        <f t="shared" si="2"/>
        <v>0</v>
      </c>
      <c r="R69" s="53">
        <f t="shared" si="2"/>
        <v>0</v>
      </c>
      <c r="S69" s="53">
        <f t="shared" si="2"/>
        <v>0</v>
      </c>
    </row>
    <row r="70" spans="1:19">
      <c r="A70" s="57">
        <v>2010</v>
      </c>
      <c r="B70" s="58">
        <f t="shared" si="3"/>
        <v>0.17945122389018406</v>
      </c>
      <c r="C70" s="58">
        <f t="shared" si="4"/>
        <v>2.3166120539485986E-3</v>
      </c>
      <c r="D70" s="58">
        <f t="shared" si="5"/>
        <v>0.10794532054401525</v>
      </c>
      <c r="E70" s="58">
        <f t="shared" si="6"/>
        <v>6.8912646329101476E-2</v>
      </c>
      <c r="F70" s="48">
        <v>3885847</v>
      </c>
      <c r="G70" s="48">
        <v>697320</v>
      </c>
      <c r="H70" s="36">
        <v>330189</v>
      </c>
      <c r="I70" s="36">
        <v>89270</v>
      </c>
      <c r="J70" s="36">
        <v>9002</v>
      </c>
      <c r="K70" s="36">
        <v>267784</v>
      </c>
      <c r="L70" s="36">
        <v>1075</v>
      </c>
      <c r="P70" s="53">
        <f t="shared" si="2"/>
        <v>10.75</v>
      </c>
      <c r="Q70" s="53">
        <f t="shared" si="2"/>
        <v>0</v>
      </c>
      <c r="R70" s="53">
        <f t="shared" si="2"/>
        <v>0</v>
      </c>
      <c r="S70" s="53">
        <f t="shared" si="2"/>
        <v>0</v>
      </c>
    </row>
    <row r="71" spans="1:19">
      <c r="A71" s="57">
        <v>2011</v>
      </c>
      <c r="B71" s="58">
        <f t="shared" si="3"/>
        <v>0.18553841963521467</v>
      </c>
      <c r="C71" s="58">
        <f t="shared" si="4"/>
        <v>3.2469743271953864E-3</v>
      </c>
      <c r="D71" s="58">
        <f t="shared" si="5"/>
        <v>0.11410475593766724</v>
      </c>
      <c r="E71" s="58">
        <f t="shared" si="6"/>
        <v>6.7816520587096835E-2</v>
      </c>
      <c r="F71" s="48">
        <v>4376382</v>
      </c>
      <c r="G71" s="48">
        <v>811987</v>
      </c>
      <c r="H71" s="36">
        <v>392508</v>
      </c>
      <c r="I71" s="36">
        <v>106858</v>
      </c>
      <c r="J71" s="36">
        <v>14210</v>
      </c>
      <c r="K71" s="36">
        <v>296791</v>
      </c>
      <c r="L71" s="36">
        <v>1620</v>
      </c>
      <c r="P71" s="53">
        <f t="shared" si="2"/>
        <v>16.2</v>
      </c>
      <c r="Q71" s="53">
        <f t="shared" si="2"/>
        <v>0</v>
      </c>
      <c r="R71" s="53">
        <f t="shared" si="2"/>
        <v>0</v>
      </c>
      <c r="S71" s="53">
        <f t="shared" si="2"/>
        <v>0</v>
      </c>
    </row>
    <row r="72" spans="1:19">
      <c r="A72" s="57">
        <v>2012</v>
      </c>
      <c r="B72" s="58">
        <f t="shared" si="3"/>
        <v>0.18036745341408503</v>
      </c>
      <c r="C72" s="58">
        <f t="shared" si="4"/>
        <v>5.7045418670920254E-3</v>
      </c>
      <c r="D72" s="58">
        <f t="shared" si="5"/>
        <v>0.10283710922247423</v>
      </c>
      <c r="E72" s="58">
        <f t="shared" si="6"/>
        <v>7.1373443328431735E-2</v>
      </c>
      <c r="F72" s="48">
        <v>4814760</v>
      </c>
      <c r="G72" s="48">
        <v>868426</v>
      </c>
      <c r="H72" s="36">
        <v>413874</v>
      </c>
      <c r="I72" s="36">
        <v>81262</v>
      </c>
      <c r="J72" s="36">
        <v>27466</v>
      </c>
      <c r="K72" s="36">
        <v>343646</v>
      </c>
      <c r="L72" s="36">
        <v>2178</v>
      </c>
      <c r="P72" s="53">
        <f t="shared" ref="P72:S74" si="7">L72/100</f>
        <v>21.78</v>
      </c>
      <c r="Q72" s="53">
        <f t="shared" si="7"/>
        <v>0</v>
      </c>
      <c r="R72" s="53">
        <f t="shared" si="7"/>
        <v>0</v>
      </c>
      <c r="S72" s="53">
        <f t="shared" si="7"/>
        <v>0</v>
      </c>
    </row>
    <row r="73" spans="1:19">
      <c r="A73" s="57">
        <v>2013</v>
      </c>
      <c r="B73" s="58">
        <f t="shared" si="3"/>
        <v>0.18322689599538153</v>
      </c>
      <c r="C73" s="58">
        <f t="shared" si="4"/>
        <v>-5.2325569400214081E-3</v>
      </c>
      <c r="D73" s="58">
        <f t="shared" si="5"/>
        <v>0.11551913218105045</v>
      </c>
      <c r="E73" s="58">
        <f t="shared" si="6"/>
        <v>7.2311993786502743E-2</v>
      </c>
      <c r="F73" s="48">
        <v>5331619</v>
      </c>
      <c r="G73" s="48">
        <v>976896</v>
      </c>
      <c r="H73" s="36">
        <v>515967</v>
      </c>
      <c r="I73" s="36">
        <v>99937</v>
      </c>
      <c r="J73" s="36">
        <v>-27898</v>
      </c>
      <c r="K73" s="36">
        <v>385540</v>
      </c>
      <c r="L73" s="36">
        <v>3350</v>
      </c>
      <c r="P73" s="53">
        <f t="shared" si="7"/>
        <v>33.5</v>
      </c>
      <c r="Q73" s="53">
        <f t="shared" si="7"/>
        <v>0</v>
      </c>
      <c r="R73" s="53">
        <f t="shared" si="7"/>
        <v>0</v>
      </c>
      <c r="S73" s="53">
        <f t="shared" si="7"/>
        <v>0</v>
      </c>
    </row>
    <row r="74" spans="1:19">
      <c r="A74" s="57">
        <v>2014</v>
      </c>
      <c r="B74" s="58">
        <f t="shared" si="3"/>
        <v>0.16004975295698026</v>
      </c>
      <c r="C74" s="58">
        <f t="shared" si="4"/>
        <v>-2.8048506364388152E-2</v>
      </c>
      <c r="D74" s="58">
        <f t="shared" si="5"/>
        <v>0.11945191455960967</v>
      </c>
      <c r="E74" s="58">
        <f t="shared" si="6"/>
        <v>6.8228622035860123E-2</v>
      </c>
      <c r="F74" s="48">
        <v>5778953</v>
      </c>
      <c r="G74" s="48">
        <v>924920</v>
      </c>
      <c r="H74" s="36">
        <v>577266</v>
      </c>
      <c r="I74" s="36">
        <v>113041</v>
      </c>
      <c r="J74" s="36">
        <v>-162091</v>
      </c>
      <c r="K74" s="36">
        <v>394290</v>
      </c>
      <c r="L74" s="36">
        <v>2414</v>
      </c>
      <c r="P74" s="53">
        <f t="shared" si="7"/>
        <v>24.14</v>
      </c>
      <c r="Q74" s="53">
        <f t="shared" si="7"/>
        <v>0</v>
      </c>
      <c r="R74" s="53">
        <f t="shared" si="7"/>
        <v>0</v>
      </c>
      <c r="S74" s="53">
        <f t="shared" si="7"/>
        <v>0</v>
      </c>
    </row>
    <row r="75" spans="1:19">
      <c r="A75" s="48"/>
      <c r="B75" s="48"/>
      <c r="F75" s="36"/>
      <c r="G75" s="36"/>
    </row>
    <row r="76" spans="1:19">
      <c r="A76" s="48"/>
      <c r="B76" s="48"/>
      <c r="F76" s="36"/>
      <c r="G76" s="36"/>
    </row>
    <row r="77" spans="1:19">
      <c r="A77" s="48"/>
      <c r="B77" s="48"/>
      <c r="F77" s="36"/>
      <c r="G77" s="36"/>
    </row>
    <row r="78" spans="1:19">
      <c r="A78" s="48"/>
      <c r="B78" s="48"/>
      <c r="F78" s="36"/>
      <c r="G78" s="36"/>
    </row>
    <row r="79" spans="1:19">
      <c r="A79" s="48"/>
      <c r="B79" s="48"/>
      <c r="F79" s="36"/>
      <c r="G79" s="36"/>
    </row>
  </sheetData>
  <mergeCells count="1">
    <mergeCell ref="B4:D4"/>
  </mergeCells>
  <pageMargins left="0.78740157499999996" right="0.78740157499999996" top="0.984251969" bottom="0.984251969" header="0.49212598499999999" footer="0.49212598499999999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167"/>
  <sheetViews>
    <sheetView workbookViewId="0">
      <selection activeCell="A140" sqref="A140"/>
    </sheetView>
  </sheetViews>
  <sheetFormatPr defaultRowHeight="15"/>
  <cols>
    <col min="1" max="1" width="44" style="11" customWidth="1"/>
    <col min="2" max="2" width="12.140625" style="11" customWidth="1"/>
    <col min="3" max="16384" width="9.140625" style="11"/>
  </cols>
  <sheetData>
    <row r="1" spans="1:3">
      <c r="A1" s="11" t="s">
        <v>110</v>
      </c>
    </row>
    <row r="2" spans="1:3">
      <c r="A2" s="11" t="s">
        <v>111</v>
      </c>
    </row>
    <row r="4" spans="1:3">
      <c r="A4" s="11" t="s">
        <v>293</v>
      </c>
      <c r="B4" s="11" t="s">
        <v>300</v>
      </c>
    </row>
    <row r="5" spans="1:3" hidden="1">
      <c r="A5" s="11" t="s">
        <v>114</v>
      </c>
      <c r="B5" s="11">
        <v>-0.11470458396677925</v>
      </c>
      <c r="C5" s="11">
        <f>B5/100</f>
        <v>-1.1470458396677925E-3</v>
      </c>
    </row>
    <row r="6" spans="1:3" hidden="1">
      <c r="A6" s="11" t="s">
        <v>118</v>
      </c>
      <c r="B6" s="11">
        <v>-6.2976071170829095E-2</v>
      </c>
      <c r="C6" s="11">
        <f t="shared" ref="C6:C69" si="0">B6/100</f>
        <v>-6.2976071170829098E-4</v>
      </c>
    </row>
    <row r="7" spans="1:3" hidden="1">
      <c r="A7" s="11" t="s">
        <v>131</v>
      </c>
      <c r="B7" s="11">
        <v>0.15731345215335077</v>
      </c>
      <c r="C7" s="11">
        <f t="shared" si="0"/>
        <v>1.5731345215335077E-3</v>
      </c>
    </row>
    <row r="8" spans="1:3" hidden="1">
      <c r="A8" s="11" t="s">
        <v>334</v>
      </c>
      <c r="B8" s="11">
        <v>0.2587715761008762</v>
      </c>
      <c r="C8" s="11">
        <f t="shared" si="0"/>
        <v>2.5877157610087621E-3</v>
      </c>
    </row>
    <row r="9" spans="1:3" hidden="1">
      <c r="A9" s="11" t="s">
        <v>225</v>
      </c>
      <c r="B9" s="11">
        <v>0.14233222808437476</v>
      </c>
      <c r="C9" s="11">
        <f t="shared" si="0"/>
        <v>1.4233222808437476E-3</v>
      </c>
    </row>
    <row r="10" spans="1:3" hidden="1">
      <c r="A10" s="11" t="s">
        <v>175</v>
      </c>
      <c r="B10" s="11">
        <v>0.18135286370727979</v>
      </c>
      <c r="C10" s="11">
        <f t="shared" si="0"/>
        <v>1.813528637072798E-3</v>
      </c>
    </row>
    <row r="11" spans="1:3" hidden="1">
      <c r="A11" s="11" t="s">
        <v>144</v>
      </c>
      <c r="B11" s="11">
        <v>0.23016787491148891</v>
      </c>
      <c r="C11" s="11">
        <f t="shared" si="0"/>
        <v>2.3016787491148892E-3</v>
      </c>
    </row>
    <row r="12" spans="1:3" hidden="1">
      <c r="A12" s="11" t="s">
        <v>207</v>
      </c>
      <c r="B12" s="11">
        <v>0.25970343211192332</v>
      </c>
      <c r="C12" s="11">
        <f t="shared" si="0"/>
        <v>2.597034321119233E-3</v>
      </c>
    </row>
    <row r="13" spans="1:3" hidden="1">
      <c r="A13" s="11" t="s">
        <v>137</v>
      </c>
      <c r="B13" s="11">
        <v>0.28688495802370101</v>
      </c>
      <c r="C13" s="11">
        <f t="shared" si="0"/>
        <v>2.8688495802370101E-3</v>
      </c>
    </row>
    <row r="14" spans="1:3" hidden="1">
      <c r="A14" s="11" t="s">
        <v>130</v>
      </c>
      <c r="B14" s="11">
        <v>1.9512082123157058E-2</v>
      </c>
      <c r="C14" s="11">
        <f t="shared" si="0"/>
        <v>1.9512082123157058E-4</v>
      </c>
    </row>
    <row r="15" spans="1:3" hidden="1">
      <c r="A15" s="11" t="s">
        <v>156</v>
      </c>
      <c r="B15" s="11">
        <v>0.23289237271180782</v>
      </c>
      <c r="C15" s="11">
        <f t="shared" si="0"/>
        <v>2.3289237271180781E-3</v>
      </c>
    </row>
    <row r="16" spans="1:3" hidden="1">
      <c r="A16" s="11" t="s">
        <v>139</v>
      </c>
      <c r="B16" s="11">
        <v>0.15798471540383438</v>
      </c>
      <c r="C16" s="11">
        <f t="shared" si="0"/>
        <v>1.5798471540383438E-3</v>
      </c>
    </row>
    <row r="17" spans="1:3" hidden="1">
      <c r="A17" s="11" t="s">
        <v>188</v>
      </c>
      <c r="B17" s="11">
        <v>0.36101379318497789</v>
      </c>
      <c r="C17" s="11">
        <f t="shared" si="0"/>
        <v>3.610137931849779E-3</v>
      </c>
    </row>
    <row r="18" spans="1:3" hidden="1">
      <c r="A18" s="11" t="s">
        <v>140</v>
      </c>
      <c r="B18" s="11">
        <v>0.22924525438103707</v>
      </c>
      <c r="C18" s="11">
        <f t="shared" si="0"/>
        <v>2.2924525438103708E-3</v>
      </c>
    </row>
    <row r="19" spans="1:3" hidden="1">
      <c r="A19" s="11" t="s">
        <v>335</v>
      </c>
      <c r="B19" s="11">
        <v>0.13619109433349502</v>
      </c>
      <c r="C19" s="11">
        <f t="shared" si="0"/>
        <v>1.3619109433349501E-3</v>
      </c>
    </row>
    <row r="20" spans="1:3" hidden="1">
      <c r="A20" s="11" t="s">
        <v>211</v>
      </c>
      <c r="B20" s="11">
        <v>0.26475937576222974</v>
      </c>
      <c r="C20" s="11">
        <f t="shared" si="0"/>
        <v>2.6475937576222975E-3</v>
      </c>
    </row>
    <row r="21" spans="1:3" hidden="1">
      <c r="A21" s="11" t="s">
        <v>205</v>
      </c>
      <c r="B21" s="11">
        <v>0.13721629911539779</v>
      </c>
      <c r="C21" s="11">
        <f t="shared" si="0"/>
        <v>1.3721629911539778E-3</v>
      </c>
    </row>
    <row r="22" spans="1:3" hidden="1">
      <c r="A22" s="11" t="s">
        <v>193</v>
      </c>
      <c r="B22" s="11">
        <v>0.1316408845812341</v>
      </c>
      <c r="C22" s="11">
        <f t="shared" si="0"/>
        <v>1.316408845812341E-3</v>
      </c>
    </row>
    <row r="23" spans="1:3">
      <c r="A23" s="11" t="s">
        <v>336</v>
      </c>
      <c r="B23" s="60">
        <v>0.36118479492868549</v>
      </c>
      <c r="C23" s="11">
        <f t="shared" si="0"/>
        <v>3.6118479492868549E-3</v>
      </c>
    </row>
    <row r="24" spans="1:3" hidden="1">
      <c r="A24" s="11" t="s">
        <v>232</v>
      </c>
      <c r="B24" s="11">
        <v>0.56117578973606197</v>
      </c>
      <c r="C24" s="11">
        <f t="shared" si="0"/>
        <v>5.61175789736062E-3</v>
      </c>
    </row>
    <row r="25" spans="1:3" hidden="1">
      <c r="A25" s="11" t="s">
        <v>128</v>
      </c>
      <c r="B25" s="11">
        <v>0.22005966817317446</v>
      </c>
      <c r="C25" s="11">
        <f t="shared" si="0"/>
        <v>2.2005966817317448E-3</v>
      </c>
    </row>
    <row r="26" spans="1:3" hidden="1">
      <c r="A26" s="11" t="s">
        <v>204</v>
      </c>
      <c r="B26" s="11">
        <v>0.38885753639745163</v>
      </c>
      <c r="C26" s="11">
        <f t="shared" si="0"/>
        <v>3.8885753639745163E-3</v>
      </c>
    </row>
    <row r="27" spans="1:3" hidden="1">
      <c r="A27" s="11" t="s">
        <v>202</v>
      </c>
      <c r="B27" s="11">
        <v>0.19719858878161309</v>
      </c>
      <c r="C27" s="11">
        <f t="shared" si="0"/>
        <v>1.9719858878161308E-3</v>
      </c>
    </row>
    <row r="28" spans="1:3">
      <c r="A28" s="11" t="s">
        <v>337</v>
      </c>
      <c r="B28" s="60">
        <v>0.31031965307947373</v>
      </c>
      <c r="C28" s="11">
        <f t="shared" si="0"/>
        <v>3.1031965307947375E-3</v>
      </c>
    </row>
    <row r="29" spans="1:3" hidden="1">
      <c r="A29" s="11" t="s">
        <v>181</v>
      </c>
      <c r="B29" s="11">
        <v>0.35059366775355799</v>
      </c>
      <c r="C29" s="11">
        <f t="shared" si="0"/>
        <v>3.50593667753558E-3</v>
      </c>
    </row>
    <row r="30" spans="1:3" hidden="1">
      <c r="A30" s="11" t="s">
        <v>210</v>
      </c>
      <c r="B30" s="11">
        <v>0.20254979865563971</v>
      </c>
      <c r="C30" s="11">
        <f t="shared" si="0"/>
        <v>2.0254979865563971E-3</v>
      </c>
    </row>
    <row r="31" spans="1:3" hidden="1">
      <c r="A31" s="11" t="s">
        <v>224</v>
      </c>
      <c r="B31" s="11">
        <v>0.47875284557639491</v>
      </c>
      <c r="C31" s="11">
        <f t="shared" si="0"/>
        <v>4.7875284557639492E-3</v>
      </c>
    </row>
    <row r="32" spans="1:3" hidden="1">
      <c r="A32" s="11" t="s">
        <v>158</v>
      </c>
      <c r="B32" s="11">
        <v>9.5545797342901834E-2</v>
      </c>
      <c r="C32" s="11">
        <f t="shared" si="0"/>
        <v>9.5545797342901832E-4</v>
      </c>
    </row>
    <row r="33" spans="1:3" hidden="1">
      <c r="A33" s="11" t="s">
        <v>142</v>
      </c>
      <c r="B33" s="11">
        <v>6.2230559394907098E-2</v>
      </c>
      <c r="C33" s="11">
        <f t="shared" si="0"/>
        <v>6.22305593949071E-4</v>
      </c>
    </row>
    <row r="34" spans="1:3" hidden="1">
      <c r="A34" s="11" t="s">
        <v>167</v>
      </c>
      <c r="B34" s="11">
        <v>0.1797225574123506</v>
      </c>
      <c r="C34" s="11">
        <f t="shared" si="0"/>
        <v>1.7972255741235061E-3</v>
      </c>
    </row>
    <row r="35" spans="1:3" hidden="1">
      <c r="A35" s="11" t="s">
        <v>178</v>
      </c>
      <c r="B35" s="11">
        <v>0.11551665733946941</v>
      </c>
      <c r="C35" s="11">
        <f t="shared" si="0"/>
        <v>1.1551665733946941E-3</v>
      </c>
    </row>
    <row r="36" spans="1:3" hidden="1">
      <c r="A36" s="11" t="s">
        <v>215</v>
      </c>
      <c r="B36" s="11">
        <v>0.26897418170338172</v>
      </c>
      <c r="C36" s="11">
        <f t="shared" si="0"/>
        <v>2.6897418170338172E-3</v>
      </c>
    </row>
    <row r="37" spans="1:3" hidden="1">
      <c r="A37" s="11" t="s">
        <v>235</v>
      </c>
      <c r="B37" s="11">
        <v>0.27680894806028944</v>
      </c>
      <c r="C37" s="11">
        <f t="shared" si="0"/>
        <v>2.7680894806028943E-3</v>
      </c>
    </row>
    <row r="38" spans="1:3" hidden="1">
      <c r="A38" s="11" t="s">
        <v>145</v>
      </c>
      <c r="B38" s="11">
        <v>0.28908241205894109</v>
      </c>
      <c r="C38" s="11">
        <f t="shared" si="0"/>
        <v>2.890824120589411E-3</v>
      </c>
    </row>
    <row r="39" spans="1:3" hidden="1">
      <c r="A39" s="11" t="s">
        <v>120</v>
      </c>
      <c r="B39" s="11">
        <v>0.21436793208528196</v>
      </c>
      <c r="C39" s="11">
        <f t="shared" si="0"/>
        <v>2.1436793208528195E-3</v>
      </c>
    </row>
    <row r="40" spans="1:3" hidden="1">
      <c r="A40" s="11" t="s">
        <v>192</v>
      </c>
      <c r="B40" s="11">
        <v>0.36845223734280241</v>
      </c>
      <c r="C40" s="11">
        <f t="shared" si="0"/>
        <v>3.6845223734280242E-3</v>
      </c>
    </row>
    <row r="41" spans="1:3" hidden="1">
      <c r="A41" s="11" t="s">
        <v>338</v>
      </c>
      <c r="B41" s="11">
        <v>0.44698731897921035</v>
      </c>
      <c r="C41" s="11">
        <f t="shared" si="0"/>
        <v>4.4698731897921031E-3</v>
      </c>
    </row>
    <row r="42" spans="1:3" hidden="1">
      <c r="A42" s="11" t="s">
        <v>339</v>
      </c>
      <c r="B42" s="11">
        <v>0.247851194482961</v>
      </c>
      <c r="C42" s="11">
        <f t="shared" si="0"/>
        <v>2.47851194482961E-3</v>
      </c>
    </row>
    <row r="43" spans="1:3">
      <c r="A43" s="11" t="s">
        <v>340</v>
      </c>
      <c r="B43" s="60">
        <v>0.22687775171113583</v>
      </c>
      <c r="C43" s="11">
        <f t="shared" si="0"/>
        <v>2.2687775171113585E-3</v>
      </c>
    </row>
    <row r="44" spans="1:3" hidden="1">
      <c r="A44" s="11" t="s">
        <v>341</v>
      </c>
      <c r="B44" s="11">
        <v>0.22535907165361116</v>
      </c>
      <c r="C44" s="11">
        <f t="shared" si="0"/>
        <v>2.2535907165361115E-3</v>
      </c>
    </row>
    <row r="45" spans="1:3">
      <c r="A45" s="11" t="s">
        <v>342</v>
      </c>
      <c r="B45" s="60">
        <v>0.22528385342596358</v>
      </c>
      <c r="C45" s="11">
        <f t="shared" si="0"/>
        <v>2.2528385342596357E-3</v>
      </c>
    </row>
    <row r="46" spans="1:3" hidden="1">
      <c r="A46" s="11" t="s">
        <v>172</v>
      </c>
      <c r="B46" s="11">
        <v>0.24199361659427499</v>
      </c>
      <c r="C46" s="11">
        <f t="shared" si="0"/>
        <v>2.4199361659427497E-3</v>
      </c>
    </row>
    <row r="47" spans="1:3" hidden="1">
      <c r="A47" s="11" t="s">
        <v>343</v>
      </c>
      <c r="B47" s="11">
        <v>9.5976853465305781E-2</v>
      </c>
      <c r="C47" s="11">
        <f t="shared" si="0"/>
        <v>9.5976853465305778E-4</v>
      </c>
    </row>
    <row r="48" spans="1:3" hidden="1">
      <c r="A48" s="11" t="s">
        <v>344</v>
      </c>
      <c r="B48" s="11">
        <v>0.22931749648198388</v>
      </c>
      <c r="C48" s="11">
        <f t="shared" si="0"/>
        <v>2.2931749648198389E-3</v>
      </c>
    </row>
    <row r="49" spans="1:3" hidden="1">
      <c r="A49" s="11" t="s">
        <v>116</v>
      </c>
      <c r="B49" s="11">
        <v>0.2142419649538265</v>
      </c>
      <c r="C49" s="11">
        <f t="shared" si="0"/>
        <v>2.1424196495382648E-3</v>
      </c>
    </row>
    <row r="50" spans="1:3" hidden="1">
      <c r="A50" s="11" t="s">
        <v>219</v>
      </c>
      <c r="B50" s="11">
        <v>0.26943056083993155</v>
      </c>
      <c r="C50" s="11">
        <f t="shared" si="0"/>
        <v>2.6943056083993154E-3</v>
      </c>
    </row>
    <row r="51" spans="1:3">
      <c r="A51" s="11" t="s">
        <v>345</v>
      </c>
      <c r="B51" s="60">
        <v>0.2202430550803734</v>
      </c>
      <c r="C51" s="11">
        <f t="shared" si="0"/>
        <v>2.2024305508037338E-3</v>
      </c>
    </row>
    <row r="52" spans="1:3" hidden="1">
      <c r="A52" s="11" t="s">
        <v>218</v>
      </c>
      <c r="B52" s="11">
        <v>0.20404927955967728</v>
      </c>
      <c r="C52" s="11">
        <f t="shared" si="0"/>
        <v>2.0404927955967726E-3</v>
      </c>
    </row>
    <row r="53" spans="1:3" hidden="1">
      <c r="A53" s="11" t="s">
        <v>189</v>
      </c>
      <c r="B53" s="11">
        <v>0.12988282515552474</v>
      </c>
      <c r="C53" s="11">
        <f t="shared" si="0"/>
        <v>1.2988282515552475E-3</v>
      </c>
    </row>
    <row r="54" spans="1:3" hidden="1">
      <c r="A54" s="11" t="s">
        <v>226</v>
      </c>
      <c r="B54" s="11">
        <v>0.20720318645453412</v>
      </c>
      <c r="C54" s="11">
        <f t="shared" si="0"/>
        <v>2.0720318645453414E-3</v>
      </c>
    </row>
    <row r="55" spans="1:3" hidden="1">
      <c r="A55" s="11" t="s">
        <v>185</v>
      </c>
      <c r="B55" s="11">
        <v>0.12898243993626296</v>
      </c>
      <c r="C55" s="11">
        <f t="shared" si="0"/>
        <v>1.2898243993626295E-3</v>
      </c>
    </row>
    <row r="56" spans="1:3" hidden="1">
      <c r="A56" s="11" t="s">
        <v>222</v>
      </c>
      <c r="B56" s="11">
        <v>0.20663528693926472</v>
      </c>
      <c r="C56" s="11">
        <f t="shared" si="0"/>
        <v>2.0663528693926473E-3</v>
      </c>
    </row>
    <row r="57" spans="1:3" hidden="1">
      <c r="A57" s="11" t="s">
        <v>159</v>
      </c>
      <c r="B57" s="11">
        <v>0.16984963483534499</v>
      </c>
      <c r="C57" s="11">
        <f t="shared" si="0"/>
        <v>1.6984963483534499E-3</v>
      </c>
    </row>
    <row r="58" spans="1:3" hidden="1">
      <c r="A58" s="11" t="s">
        <v>166</v>
      </c>
      <c r="B58" s="11">
        <v>0.10019161016502125</v>
      </c>
      <c r="C58" s="11">
        <f t="shared" si="0"/>
        <v>1.0019161016502124E-3</v>
      </c>
    </row>
    <row r="59" spans="1:3" hidden="1">
      <c r="A59" s="11" t="s">
        <v>197</v>
      </c>
      <c r="B59" s="11">
        <v>0.13426363961558824</v>
      </c>
      <c r="C59" s="11">
        <f t="shared" si="0"/>
        <v>1.3426363961558823E-3</v>
      </c>
    </row>
    <row r="60" spans="1:3" hidden="1">
      <c r="A60" s="11" t="s">
        <v>154</v>
      </c>
      <c r="B60" s="11">
        <v>9.4528840722074306E-2</v>
      </c>
      <c r="C60" s="11">
        <f t="shared" si="0"/>
        <v>9.4528840722074309E-4</v>
      </c>
    </row>
    <row r="61" spans="1:3" hidden="1">
      <c r="A61" s="11" t="s">
        <v>346</v>
      </c>
      <c r="B61" s="11">
        <v>0.22579780409988279</v>
      </c>
      <c r="C61" s="11">
        <f t="shared" si="0"/>
        <v>2.2579780409988279E-3</v>
      </c>
    </row>
    <row r="62" spans="1:3" hidden="1">
      <c r="A62" s="11" t="s">
        <v>347</v>
      </c>
      <c r="B62" s="11">
        <v>0.24763974812458403</v>
      </c>
      <c r="C62" s="11">
        <f t="shared" si="0"/>
        <v>2.4763974812458405E-3</v>
      </c>
    </row>
    <row r="63" spans="1:3" hidden="1">
      <c r="A63" s="11" t="s">
        <v>186</v>
      </c>
      <c r="B63" s="11">
        <v>0.19434339698976341</v>
      </c>
      <c r="C63" s="11">
        <f t="shared" si="0"/>
        <v>1.943433969897634E-3</v>
      </c>
    </row>
    <row r="64" spans="1:3" hidden="1">
      <c r="A64" s="11" t="s">
        <v>348</v>
      </c>
      <c r="B64" s="11">
        <v>0.12987037722222597</v>
      </c>
      <c r="C64" s="11">
        <f t="shared" si="0"/>
        <v>1.2987037722222597E-3</v>
      </c>
    </row>
    <row r="65" spans="1:3" hidden="1">
      <c r="A65" s="11" t="s">
        <v>152</v>
      </c>
      <c r="B65" s="11">
        <v>0.23281111041739502</v>
      </c>
      <c r="C65" s="11">
        <f t="shared" si="0"/>
        <v>2.3281111041739502E-3</v>
      </c>
    </row>
    <row r="66" spans="1:3" hidden="1">
      <c r="A66" s="11" t="s">
        <v>153</v>
      </c>
      <c r="B66" s="11">
        <v>0.29592262228894517</v>
      </c>
      <c r="C66" s="11">
        <f t="shared" si="0"/>
        <v>2.9592262228894518E-3</v>
      </c>
    </row>
    <row r="67" spans="1:3" hidden="1">
      <c r="A67" s="11" t="s">
        <v>187</v>
      </c>
      <c r="B67" s="11">
        <v>0.24836934642911243</v>
      </c>
      <c r="C67" s="11">
        <f t="shared" si="0"/>
        <v>2.4836934642911241E-3</v>
      </c>
    </row>
    <row r="68" spans="1:3" hidden="1">
      <c r="A68" s="11" t="s">
        <v>349</v>
      </c>
      <c r="B68" s="11">
        <v>0.31213263687474835</v>
      </c>
      <c r="C68" s="11">
        <f t="shared" si="0"/>
        <v>3.1213263687474833E-3</v>
      </c>
    </row>
    <row r="69" spans="1:3" hidden="1">
      <c r="A69" s="11" t="s">
        <v>350</v>
      </c>
      <c r="B69" s="11">
        <v>0.30569284035193811</v>
      </c>
      <c r="C69" s="11">
        <f t="shared" si="0"/>
        <v>3.0569284035193811E-3</v>
      </c>
    </row>
    <row r="70" spans="1:3" hidden="1">
      <c r="A70" s="11" t="s">
        <v>351</v>
      </c>
      <c r="B70" s="11">
        <v>0.20189845939380721</v>
      </c>
      <c r="C70" s="11">
        <f t="shared" ref="C70:C133" si="1">B70/100</f>
        <v>2.018984593938072E-3</v>
      </c>
    </row>
    <row r="71" spans="1:3" hidden="1">
      <c r="A71" s="11" t="s">
        <v>352</v>
      </c>
      <c r="B71" s="11">
        <v>0.20655059230746783</v>
      </c>
      <c r="C71" s="11">
        <f t="shared" si="1"/>
        <v>2.0655059230746784E-3</v>
      </c>
    </row>
    <row r="72" spans="1:3" hidden="1">
      <c r="A72" s="11" t="s">
        <v>165</v>
      </c>
      <c r="B72" s="11">
        <v>0.3210047270776738</v>
      </c>
      <c r="C72" s="11">
        <f t="shared" si="1"/>
        <v>3.210047270776738E-3</v>
      </c>
    </row>
    <row r="73" spans="1:3" hidden="1">
      <c r="A73" s="11" t="s">
        <v>173</v>
      </c>
      <c r="B73" s="11">
        <v>0.32336798068534228</v>
      </c>
      <c r="C73" s="11">
        <f t="shared" si="1"/>
        <v>3.2336798068534228E-3</v>
      </c>
    </row>
    <row r="74" spans="1:3" hidden="1">
      <c r="A74" s="11" t="s">
        <v>161</v>
      </c>
      <c r="B74" s="11">
        <v>0.31880620662821119</v>
      </c>
      <c r="C74" s="11">
        <f t="shared" si="1"/>
        <v>3.1880620662821119E-3</v>
      </c>
    </row>
    <row r="75" spans="1:3" hidden="1">
      <c r="A75" s="11" t="s">
        <v>200</v>
      </c>
      <c r="B75" s="11">
        <v>0.37026607095746905</v>
      </c>
      <c r="C75" s="11">
        <f t="shared" si="1"/>
        <v>3.7026607095746907E-3</v>
      </c>
    </row>
    <row r="76" spans="1:3" hidden="1">
      <c r="A76" s="11" t="s">
        <v>168</v>
      </c>
      <c r="B76" s="11">
        <v>0.23885725997573296</v>
      </c>
      <c r="C76" s="11">
        <f t="shared" si="1"/>
        <v>2.3885725997573296E-3</v>
      </c>
    </row>
    <row r="77" spans="1:3" hidden="1">
      <c r="A77" s="11" t="s">
        <v>180</v>
      </c>
      <c r="B77" s="11">
        <v>0.24509747418946534</v>
      </c>
      <c r="C77" s="11">
        <f t="shared" si="1"/>
        <v>2.4509747418946532E-3</v>
      </c>
    </row>
    <row r="78" spans="1:3" hidden="1">
      <c r="A78" s="11" t="s">
        <v>179</v>
      </c>
      <c r="B78" s="11">
        <v>0.18608206823614878</v>
      </c>
      <c r="C78" s="11">
        <f t="shared" si="1"/>
        <v>1.8608206823614879E-3</v>
      </c>
    </row>
    <row r="79" spans="1:3" hidden="1">
      <c r="A79" s="11" t="s">
        <v>190</v>
      </c>
      <c r="B79" s="11">
        <v>0.19467375630810532</v>
      </c>
      <c r="C79" s="11">
        <f t="shared" si="1"/>
        <v>1.9467375630810532E-3</v>
      </c>
    </row>
    <row r="80" spans="1:3" hidden="1">
      <c r="A80" s="11" t="s">
        <v>229</v>
      </c>
      <c r="B80" s="11">
        <v>0.14247274129800416</v>
      </c>
      <c r="C80" s="11">
        <f t="shared" si="1"/>
        <v>1.4247274129800416E-3</v>
      </c>
    </row>
    <row r="81" spans="1:3" hidden="1">
      <c r="A81" s="11" t="s">
        <v>223</v>
      </c>
      <c r="B81" s="11">
        <v>0.27004539328817578</v>
      </c>
      <c r="C81" s="11">
        <f t="shared" si="1"/>
        <v>2.7004539328817577E-3</v>
      </c>
    </row>
    <row r="82" spans="1:3" hidden="1">
      <c r="A82" s="11" t="s">
        <v>353</v>
      </c>
      <c r="B82" s="11">
        <v>0.19747354535653283</v>
      </c>
      <c r="C82" s="11">
        <f t="shared" si="1"/>
        <v>1.9747354535653281E-3</v>
      </c>
    </row>
    <row r="83" spans="1:3" hidden="1">
      <c r="A83" s="11" t="s">
        <v>354</v>
      </c>
      <c r="B83" s="11">
        <v>0.35549343983397852</v>
      </c>
      <c r="C83" s="11">
        <f t="shared" si="1"/>
        <v>3.5549343983397852E-3</v>
      </c>
    </row>
    <row r="84" spans="1:3" hidden="1">
      <c r="A84" s="11" t="s">
        <v>177</v>
      </c>
      <c r="B84" s="11">
        <v>0.32639372433585301</v>
      </c>
      <c r="C84" s="11">
        <f t="shared" si="1"/>
        <v>3.2639372433585301E-3</v>
      </c>
    </row>
    <row r="85" spans="1:3" hidden="1">
      <c r="A85" s="11" t="s">
        <v>355</v>
      </c>
      <c r="B85" s="11">
        <v>0.1705882784114226</v>
      </c>
      <c r="C85" s="11">
        <f t="shared" si="1"/>
        <v>1.705882784114226E-3</v>
      </c>
    </row>
    <row r="86" spans="1:3" hidden="1">
      <c r="A86" s="11" t="s">
        <v>217</v>
      </c>
      <c r="B86" s="11">
        <v>0.14154918536345676</v>
      </c>
      <c r="C86" s="11">
        <f t="shared" si="1"/>
        <v>1.4154918536345676E-3</v>
      </c>
    </row>
    <row r="87" spans="1:3" hidden="1">
      <c r="A87" s="11" t="s">
        <v>199</v>
      </c>
      <c r="B87" s="11">
        <v>0.25453489126989343</v>
      </c>
      <c r="C87" s="11">
        <f t="shared" si="1"/>
        <v>2.5453489126989345E-3</v>
      </c>
    </row>
    <row r="88" spans="1:3" hidden="1">
      <c r="A88" s="11" t="s">
        <v>171</v>
      </c>
      <c r="B88" s="11">
        <v>0.1802487137573405</v>
      </c>
      <c r="C88" s="11">
        <f t="shared" si="1"/>
        <v>1.8024871375734051E-3</v>
      </c>
    </row>
    <row r="89" spans="1:3" hidden="1">
      <c r="A89" s="11" t="s">
        <v>356</v>
      </c>
      <c r="B89" s="89">
        <v>0.19244197660166049</v>
      </c>
      <c r="C89" s="11">
        <f t="shared" si="1"/>
        <v>1.9244197660166049E-3</v>
      </c>
    </row>
    <row r="90" spans="1:3" hidden="1">
      <c r="A90" s="11" t="s">
        <v>357</v>
      </c>
      <c r="B90" s="11">
        <v>0.15005517622619854</v>
      </c>
      <c r="C90" s="11">
        <f t="shared" si="1"/>
        <v>1.5005517622619854E-3</v>
      </c>
    </row>
    <row r="91" spans="1:3" hidden="1">
      <c r="A91" s="11" t="s">
        <v>117</v>
      </c>
      <c r="B91" s="11">
        <v>0.27909278276676291</v>
      </c>
      <c r="C91" s="11">
        <f t="shared" si="1"/>
        <v>2.7909278276676292E-3</v>
      </c>
    </row>
    <row r="92" spans="1:3" hidden="1">
      <c r="A92" s="11" t="s">
        <v>358</v>
      </c>
      <c r="B92" s="11">
        <v>0.27869937059278027</v>
      </c>
      <c r="C92" s="11">
        <f t="shared" si="1"/>
        <v>2.7869937059278025E-3</v>
      </c>
    </row>
    <row r="93" spans="1:3">
      <c r="A93" s="11" t="s">
        <v>252</v>
      </c>
      <c r="B93" s="60">
        <v>0.21776768203053087</v>
      </c>
      <c r="C93" s="11">
        <f t="shared" si="1"/>
        <v>2.1776768203053088E-3</v>
      </c>
    </row>
    <row r="94" spans="1:3" hidden="1">
      <c r="A94" s="11" t="s">
        <v>359</v>
      </c>
      <c r="B94" s="11">
        <v>0.3463613810735332</v>
      </c>
      <c r="C94" s="11">
        <f t="shared" si="1"/>
        <v>3.4636138107353321E-3</v>
      </c>
    </row>
    <row r="95" spans="1:3" hidden="1">
      <c r="A95" s="11" t="s">
        <v>163</v>
      </c>
      <c r="B95" s="11">
        <v>0.17671827711032709</v>
      </c>
      <c r="C95" s="11">
        <f t="shared" si="1"/>
        <v>1.7671827711032708E-3</v>
      </c>
    </row>
    <row r="96" spans="1:3" hidden="1">
      <c r="A96" s="11" t="s">
        <v>191</v>
      </c>
      <c r="B96" s="11">
        <v>0.24987170254831764</v>
      </c>
      <c r="C96" s="11">
        <f t="shared" si="1"/>
        <v>2.4987170254831765E-3</v>
      </c>
    </row>
    <row r="97" spans="1:3" hidden="1">
      <c r="A97" s="11" t="s">
        <v>230</v>
      </c>
      <c r="B97" s="11">
        <v>0.21254336303706156</v>
      </c>
      <c r="C97" s="11">
        <f t="shared" si="1"/>
        <v>2.1254336303706154E-3</v>
      </c>
    </row>
    <row r="98" spans="1:3" hidden="1">
      <c r="A98" s="11" t="s">
        <v>360</v>
      </c>
      <c r="B98" s="11">
        <v>0.51035620261516135</v>
      </c>
      <c r="C98" s="11">
        <f t="shared" si="1"/>
        <v>5.1035620261516137E-3</v>
      </c>
    </row>
    <row r="99" spans="1:3" hidden="1">
      <c r="A99" s="11" t="s">
        <v>133</v>
      </c>
      <c r="B99" s="11">
        <v>0.28180152751362852</v>
      </c>
      <c r="C99" s="11">
        <f t="shared" si="1"/>
        <v>2.8180152751362854E-3</v>
      </c>
    </row>
    <row r="100" spans="1:3" hidden="1">
      <c r="A100" s="11" t="s">
        <v>127</v>
      </c>
      <c r="B100" s="11">
        <v>0.15303148515379211</v>
      </c>
      <c r="C100" s="11">
        <f t="shared" si="1"/>
        <v>1.5303148515379212E-3</v>
      </c>
    </row>
    <row r="101" spans="1:3" hidden="1">
      <c r="A101" s="11" t="s">
        <v>124</v>
      </c>
      <c r="B101" s="11">
        <v>0.21999897023775922</v>
      </c>
      <c r="C101" s="11">
        <f t="shared" si="1"/>
        <v>2.1999897023775921E-3</v>
      </c>
    </row>
    <row r="102" spans="1:3" hidden="1">
      <c r="A102" s="11" t="s">
        <v>361</v>
      </c>
      <c r="B102" s="11">
        <v>0.31166881613123287</v>
      </c>
      <c r="C102" s="11">
        <f t="shared" si="1"/>
        <v>3.1166881613123288E-3</v>
      </c>
    </row>
    <row r="103" spans="1:3" hidden="1">
      <c r="A103" s="11" t="s">
        <v>362</v>
      </c>
      <c r="B103" s="11">
        <v>0.30559448731518074</v>
      </c>
      <c r="C103" s="11">
        <f t="shared" si="1"/>
        <v>3.0559448731518075E-3</v>
      </c>
    </row>
    <row r="104" spans="1:3" hidden="1">
      <c r="A104" s="11" t="s">
        <v>129</v>
      </c>
      <c r="B104" s="11">
        <v>0.28088752707755316</v>
      </c>
      <c r="C104" s="11">
        <f t="shared" si="1"/>
        <v>2.8088752707755315E-3</v>
      </c>
    </row>
    <row r="105" spans="1:3" hidden="1">
      <c r="A105" s="11" t="s">
        <v>146</v>
      </c>
      <c r="B105" s="11">
        <v>7.1679525024489141E-2</v>
      </c>
      <c r="C105" s="11">
        <f t="shared" si="1"/>
        <v>7.1679525024489143E-4</v>
      </c>
    </row>
    <row r="106" spans="1:3" hidden="1">
      <c r="A106" s="11" t="s">
        <v>234</v>
      </c>
      <c r="B106" s="11">
        <v>0.21294476888996583</v>
      </c>
      <c r="C106" s="11">
        <f t="shared" si="1"/>
        <v>2.1294476888996583E-3</v>
      </c>
    </row>
    <row r="107" spans="1:3" hidden="1">
      <c r="A107" s="11" t="s">
        <v>170</v>
      </c>
      <c r="B107" s="11">
        <v>0.10176471461005682</v>
      </c>
      <c r="C107" s="11">
        <f t="shared" si="1"/>
        <v>1.0176471461005683E-3</v>
      </c>
    </row>
    <row r="108" spans="1:3" hidden="1">
      <c r="A108" s="11" t="s">
        <v>134</v>
      </c>
      <c r="B108" s="11">
        <v>5.5742856456466844E-2</v>
      </c>
      <c r="C108" s="11">
        <f t="shared" si="1"/>
        <v>5.5742856456466846E-4</v>
      </c>
    </row>
    <row r="109" spans="1:3" hidden="1">
      <c r="A109" s="11" t="s">
        <v>150</v>
      </c>
      <c r="B109" s="11">
        <v>9.222702201588584E-2</v>
      </c>
      <c r="C109" s="11">
        <f t="shared" si="1"/>
        <v>9.2227022015885837E-4</v>
      </c>
    </row>
    <row r="110" spans="1:3" hidden="1">
      <c r="A110" s="11" t="s">
        <v>125</v>
      </c>
      <c r="B110" s="11">
        <v>0.28032813117424232</v>
      </c>
      <c r="C110" s="11">
        <f t="shared" si="1"/>
        <v>2.803281311742423E-3</v>
      </c>
    </row>
    <row r="111" spans="1:3">
      <c r="A111" s="11" t="s">
        <v>363</v>
      </c>
      <c r="B111" s="60">
        <v>0.17180305692940112</v>
      </c>
      <c r="C111" s="11">
        <f t="shared" si="1"/>
        <v>1.7180305692940112E-3</v>
      </c>
    </row>
    <row r="112" spans="1:3" hidden="1">
      <c r="A112" s="11" t="s">
        <v>148</v>
      </c>
      <c r="B112" s="11">
        <v>0.23075210009094188</v>
      </c>
      <c r="C112" s="11">
        <f t="shared" si="1"/>
        <v>2.3075210009094187E-3</v>
      </c>
    </row>
    <row r="113" spans="1:3" hidden="1">
      <c r="A113" s="11" t="s">
        <v>143</v>
      </c>
      <c r="B113" s="11">
        <v>0.16346887496429643</v>
      </c>
      <c r="C113" s="11">
        <f t="shared" si="1"/>
        <v>1.6346887496429643E-3</v>
      </c>
    </row>
    <row r="114" spans="1:3" hidden="1">
      <c r="A114" s="11" t="s">
        <v>164</v>
      </c>
      <c r="B114" s="11">
        <v>0.23428098202630621</v>
      </c>
      <c r="C114" s="11">
        <f t="shared" si="1"/>
        <v>2.3428098202630619E-3</v>
      </c>
    </row>
    <row r="115" spans="1:3" hidden="1">
      <c r="A115" s="11" t="s">
        <v>121</v>
      </c>
      <c r="B115" s="11">
        <v>0.27931980411374957</v>
      </c>
      <c r="C115" s="11">
        <f t="shared" si="1"/>
        <v>2.7931980411374955E-3</v>
      </c>
    </row>
    <row r="116" spans="1:3" hidden="1">
      <c r="A116" s="11" t="s">
        <v>196</v>
      </c>
      <c r="B116" s="11">
        <v>0.36897212484755698</v>
      </c>
      <c r="C116" s="11">
        <f t="shared" si="1"/>
        <v>3.68972124847557E-3</v>
      </c>
    </row>
    <row r="117" spans="1:3" hidden="1">
      <c r="A117" s="11" t="s">
        <v>216</v>
      </c>
      <c r="B117" s="11">
        <v>0.46094581776492205</v>
      </c>
      <c r="C117" s="11">
        <f t="shared" si="1"/>
        <v>4.6094581776492203E-3</v>
      </c>
    </row>
    <row r="118" spans="1:3">
      <c r="A118" s="11" t="s">
        <v>233</v>
      </c>
      <c r="B118" s="60">
        <v>0.14427769144820252</v>
      </c>
      <c r="C118" s="11">
        <f t="shared" si="1"/>
        <v>1.4427769144820253E-3</v>
      </c>
    </row>
    <row r="119" spans="1:3" hidden="1">
      <c r="A119" s="11" t="s">
        <v>214</v>
      </c>
      <c r="B119" s="11">
        <v>0.20404126449388379</v>
      </c>
      <c r="C119" s="11">
        <f t="shared" si="1"/>
        <v>2.0404126449388381E-3</v>
      </c>
    </row>
    <row r="120" spans="1:3" hidden="1">
      <c r="A120" s="11" t="s">
        <v>364</v>
      </c>
      <c r="B120" s="11">
        <v>0.3580818915801629</v>
      </c>
      <c r="C120" s="11">
        <f t="shared" si="1"/>
        <v>3.5808189158016289E-3</v>
      </c>
    </row>
    <row r="121" spans="1:3" hidden="1">
      <c r="A121" s="11" t="s">
        <v>160</v>
      </c>
      <c r="B121" s="11">
        <v>0.2329146682009906</v>
      </c>
      <c r="C121" s="11">
        <f t="shared" si="1"/>
        <v>2.3291466820099058E-3</v>
      </c>
    </row>
    <row r="122" spans="1:3" hidden="1">
      <c r="A122" s="11" t="s">
        <v>198</v>
      </c>
      <c r="B122" s="11">
        <v>0.19660277104278928</v>
      </c>
      <c r="C122" s="11">
        <f t="shared" si="1"/>
        <v>1.9660277104278927E-3</v>
      </c>
    </row>
    <row r="123" spans="1:3" hidden="1">
      <c r="A123" s="11" t="s">
        <v>208</v>
      </c>
      <c r="B123" s="11">
        <v>0.42812831720560718</v>
      </c>
      <c r="C123" s="11">
        <f t="shared" si="1"/>
        <v>4.281283172056072E-3</v>
      </c>
    </row>
    <row r="124" spans="1:3" hidden="1">
      <c r="A124" s="11" t="s">
        <v>194</v>
      </c>
      <c r="B124" s="11">
        <v>0.19648305290212653</v>
      </c>
      <c r="C124" s="11">
        <f t="shared" si="1"/>
        <v>1.9648305290212655E-3</v>
      </c>
    </row>
    <row r="125" spans="1:3" hidden="1">
      <c r="A125" s="11" t="s">
        <v>365</v>
      </c>
      <c r="B125" s="11">
        <v>0.16113555260883738</v>
      </c>
      <c r="C125" s="11">
        <f t="shared" si="1"/>
        <v>1.6113555260883739E-3</v>
      </c>
    </row>
    <row r="126" spans="1:3" hidden="1">
      <c r="A126" s="11" t="s">
        <v>115</v>
      </c>
      <c r="B126" s="11">
        <v>0.14633812562498846</v>
      </c>
      <c r="C126" s="11">
        <f t="shared" si="1"/>
        <v>1.4633812562498847E-3</v>
      </c>
    </row>
    <row r="127" spans="1:3" hidden="1">
      <c r="A127" s="11" t="s">
        <v>119</v>
      </c>
      <c r="B127" s="11">
        <v>0.14646873447812339</v>
      </c>
      <c r="C127" s="11">
        <f t="shared" si="1"/>
        <v>1.4646873447812338E-3</v>
      </c>
    </row>
    <row r="128" spans="1:3" hidden="1">
      <c r="A128" s="11" t="s">
        <v>366</v>
      </c>
      <c r="B128" s="11">
        <v>0.22267237249407684</v>
      </c>
      <c r="C128" s="11">
        <f t="shared" si="1"/>
        <v>2.2267237249407683E-3</v>
      </c>
    </row>
    <row r="129" spans="1:3" hidden="1">
      <c r="A129" s="11" t="s">
        <v>220</v>
      </c>
      <c r="B129" s="11">
        <v>0.46555526743924136</v>
      </c>
      <c r="C129" s="11">
        <f t="shared" si="1"/>
        <v>4.6555526743924137E-3</v>
      </c>
    </row>
    <row r="130" spans="1:3" hidden="1">
      <c r="A130" s="11" t="s">
        <v>176</v>
      </c>
      <c r="B130" s="11">
        <v>0.24467790095252689</v>
      </c>
      <c r="C130" s="11">
        <f t="shared" si="1"/>
        <v>2.4467790095252691E-3</v>
      </c>
    </row>
    <row r="131" spans="1:3" hidden="1">
      <c r="A131" s="11" t="s">
        <v>227</v>
      </c>
      <c r="B131" s="11">
        <v>0.27325841891504399</v>
      </c>
      <c r="C131" s="11">
        <f t="shared" si="1"/>
        <v>2.7325841891504398E-3</v>
      </c>
    </row>
    <row r="132" spans="1:3" hidden="1">
      <c r="A132" s="11" t="s">
        <v>209</v>
      </c>
      <c r="B132" s="11">
        <v>0.14075391141025403</v>
      </c>
      <c r="C132" s="11">
        <f t="shared" si="1"/>
        <v>1.4075391141025403E-3</v>
      </c>
    </row>
    <row r="133" spans="1:3" hidden="1">
      <c r="A133" s="11" t="s">
        <v>367</v>
      </c>
      <c r="B133" s="11">
        <v>0.31365387303454834</v>
      </c>
      <c r="C133" s="11">
        <f t="shared" si="1"/>
        <v>3.1365387303454832E-3</v>
      </c>
    </row>
    <row r="134" spans="1:3" hidden="1">
      <c r="A134" s="11" t="s">
        <v>195</v>
      </c>
      <c r="B134" s="11">
        <v>0.25124909649383881</v>
      </c>
      <c r="C134" s="11">
        <f t="shared" ref="C134:C167" si="2">B134/100</f>
        <v>2.5124909649383879E-3</v>
      </c>
    </row>
    <row r="135" spans="1:3" hidden="1">
      <c r="A135" s="11" t="s">
        <v>138</v>
      </c>
      <c r="B135" s="11">
        <v>5.8707887972232919E-2</v>
      </c>
      <c r="C135" s="11">
        <f t="shared" si="2"/>
        <v>5.8707887972232916E-4</v>
      </c>
    </row>
    <row r="136" spans="1:3" hidden="1">
      <c r="A136" s="11" t="s">
        <v>212</v>
      </c>
      <c r="B136" s="11">
        <v>0.45039863705015831</v>
      </c>
      <c r="C136" s="11">
        <f t="shared" si="2"/>
        <v>4.5039863705015832E-3</v>
      </c>
    </row>
    <row r="137" spans="1:3" hidden="1">
      <c r="A137" s="11" t="s">
        <v>174</v>
      </c>
      <c r="B137" s="11">
        <v>0.1042426727738764</v>
      </c>
      <c r="C137" s="11">
        <f t="shared" si="2"/>
        <v>1.0424267277387639E-3</v>
      </c>
    </row>
    <row r="138" spans="1:3" hidden="1">
      <c r="A138" s="11" t="s">
        <v>221</v>
      </c>
      <c r="B138" s="11">
        <v>0.1415734202973645</v>
      </c>
      <c r="C138" s="11">
        <f t="shared" si="2"/>
        <v>1.4157342029736449E-3</v>
      </c>
    </row>
    <row r="139" spans="1:3" hidden="1">
      <c r="A139" s="11" t="s">
        <v>368</v>
      </c>
      <c r="B139" s="11">
        <v>0.13630414423633302</v>
      </c>
      <c r="C139" s="11">
        <f t="shared" si="2"/>
        <v>1.3630414423633302E-3</v>
      </c>
    </row>
    <row r="140" spans="1:3">
      <c r="A140" s="11" t="s">
        <v>369</v>
      </c>
      <c r="B140" s="60">
        <v>0.136304144236333</v>
      </c>
      <c r="C140" s="11">
        <f t="shared" si="2"/>
        <v>1.3630414423633299E-3</v>
      </c>
    </row>
    <row r="141" spans="1:3" hidden="1">
      <c r="A141" s="11" t="s">
        <v>370</v>
      </c>
      <c r="B141" s="11">
        <v>0.34021404974003366</v>
      </c>
      <c r="C141" s="11">
        <f t="shared" si="2"/>
        <v>3.4021404974003367E-3</v>
      </c>
    </row>
    <row r="142" spans="1:3" hidden="1">
      <c r="A142" s="11" t="s">
        <v>228</v>
      </c>
      <c r="B142" s="11">
        <v>0.51017878296130015</v>
      </c>
      <c r="C142" s="11">
        <f t="shared" si="2"/>
        <v>5.1017878296130015E-3</v>
      </c>
    </row>
    <row r="143" spans="1:3" hidden="1">
      <c r="A143" s="11" t="s">
        <v>136</v>
      </c>
      <c r="B143" s="11">
        <v>0.22579298499661549</v>
      </c>
      <c r="C143" s="11">
        <f t="shared" si="2"/>
        <v>2.2579298499661548E-3</v>
      </c>
    </row>
    <row r="144" spans="1:3" hidden="1">
      <c r="A144" s="11" t="s">
        <v>203</v>
      </c>
      <c r="B144" s="11">
        <v>0.25490539207712326</v>
      </c>
      <c r="C144" s="11">
        <f t="shared" si="2"/>
        <v>2.5490539207712326E-3</v>
      </c>
    </row>
    <row r="145" spans="1:3" hidden="1">
      <c r="A145" s="11" t="s">
        <v>149</v>
      </c>
      <c r="B145" s="11">
        <v>0.29048503790086772</v>
      </c>
      <c r="C145" s="11">
        <f t="shared" si="2"/>
        <v>2.9048503790086774E-3</v>
      </c>
    </row>
    <row r="146" spans="1:3" hidden="1">
      <c r="A146" s="11" t="s">
        <v>371</v>
      </c>
      <c r="B146" s="11">
        <v>0.44698731897921035</v>
      </c>
      <c r="C146" s="11">
        <f t="shared" si="2"/>
        <v>4.4698731897921031E-3</v>
      </c>
    </row>
    <row r="147" spans="1:3" hidden="1">
      <c r="A147" s="11" t="s">
        <v>372</v>
      </c>
      <c r="B147" s="11">
        <v>0.22122121884961954</v>
      </c>
      <c r="C147" s="11">
        <f t="shared" si="2"/>
        <v>2.2122121884961955E-3</v>
      </c>
    </row>
    <row r="148" spans="1:3" hidden="1">
      <c r="A148" s="11" t="s">
        <v>373</v>
      </c>
      <c r="B148" s="11">
        <v>-6.1165327630439942E-2</v>
      </c>
      <c r="C148" s="11">
        <f t="shared" si="2"/>
        <v>-6.1165327630439937E-4</v>
      </c>
    </row>
    <row r="149" spans="1:3" hidden="1">
      <c r="A149" s="11" t="s">
        <v>169</v>
      </c>
      <c r="B149" s="11">
        <v>0.3210752021445743</v>
      </c>
      <c r="C149" s="11">
        <f t="shared" si="2"/>
        <v>3.2107520214457431E-3</v>
      </c>
    </row>
    <row r="150" spans="1:3" hidden="1">
      <c r="A150" s="11" t="s">
        <v>374</v>
      </c>
      <c r="B150" s="11">
        <v>0.17186871970530157</v>
      </c>
      <c r="C150" s="11">
        <f t="shared" si="2"/>
        <v>1.7186871970530156E-3</v>
      </c>
    </row>
    <row r="151" spans="1:3" hidden="1">
      <c r="A151" s="11" t="s">
        <v>375</v>
      </c>
      <c r="B151" s="11">
        <v>0.31365387303454834</v>
      </c>
      <c r="C151" s="11">
        <f t="shared" si="2"/>
        <v>3.1365387303454832E-3</v>
      </c>
    </row>
    <row r="152" spans="1:3" hidden="1">
      <c r="A152" s="11" t="s">
        <v>376</v>
      </c>
      <c r="B152" s="11">
        <v>0.136304144236333</v>
      </c>
      <c r="C152" s="11">
        <f t="shared" si="2"/>
        <v>1.3630414423633299E-3</v>
      </c>
    </row>
    <row r="153" spans="1:3" hidden="1">
      <c r="A153" s="11" t="s">
        <v>182</v>
      </c>
      <c r="B153" s="11">
        <v>0.11980520281277039</v>
      </c>
      <c r="C153" s="11">
        <f t="shared" si="2"/>
        <v>1.198052028127704E-3</v>
      </c>
    </row>
    <row r="154" spans="1:3" hidden="1">
      <c r="A154" s="11" t="s">
        <v>198</v>
      </c>
      <c r="B154" s="11">
        <v>0.14100232947302432</v>
      </c>
      <c r="C154" s="11">
        <f t="shared" si="2"/>
        <v>1.4100232947302433E-3</v>
      </c>
    </row>
    <row r="155" spans="1:3" hidden="1">
      <c r="A155" s="11" t="s">
        <v>132</v>
      </c>
      <c r="B155" s="11">
        <v>0.22546675210887249</v>
      </c>
      <c r="C155" s="11">
        <f t="shared" si="2"/>
        <v>2.2546675210887248E-3</v>
      </c>
    </row>
    <row r="156" spans="1:3" hidden="1">
      <c r="A156" s="11" t="s">
        <v>151</v>
      </c>
      <c r="B156" s="11">
        <v>0.16695919579914245</v>
      </c>
      <c r="C156" s="11">
        <f t="shared" si="2"/>
        <v>1.6695919579914245E-3</v>
      </c>
    </row>
    <row r="157" spans="1:3" hidden="1">
      <c r="A157" s="11" t="s">
        <v>123</v>
      </c>
      <c r="B157" s="11">
        <v>0.1491244934724556</v>
      </c>
      <c r="C157" s="11">
        <f t="shared" si="2"/>
        <v>1.4912449347245561E-3</v>
      </c>
    </row>
    <row r="158" spans="1:3" hidden="1">
      <c r="A158" s="11" t="s">
        <v>377</v>
      </c>
      <c r="B158" s="11">
        <v>0.32113145385227126</v>
      </c>
      <c r="C158" s="11">
        <f t="shared" si="2"/>
        <v>3.2113145385227128E-3</v>
      </c>
    </row>
    <row r="159" spans="1:3" hidden="1">
      <c r="A159" s="11" t="s">
        <v>135</v>
      </c>
      <c r="B159" s="11">
        <v>0.15780163935552882</v>
      </c>
      <c r="C159" s="11">
        <f t="shared" si="2"/>
        <v>1.5780163935552882E-3</v>
      </c>
    </row>
    <row r="160" spans="1:3" hidden="1">
      <c r="A160" s="11" t="s">
        <v>172</v>
      </c>
      <c r="B160" s="11">
        <v>0.19196721031535349</v>
      </c>
      <c r="C160" s="11">
        <f t="shared" si="2"/>
        <v>1.9196721031535348E-3</v>
      </c>
    </row>
    <row r="161" spans="1:3" hidden="1">
      <c r="A161" s="11" t="s">
        <v>231</v>
      </c>
      <c r="B161" s="11">
        <v>0.27329385276961166</v>
      </c>
      <c r="C161" s="11">
        <f t="shared" si="2"/>
        <v>2.7329385276961167E-3</v>
      </c>
    </row>
    <row r="162" spans="1:3" hidden="1">
      <c r="A162" s="11" t="s">
        <v>378</v>
      </c>
      <c r="B162" s="11">
        <v>0.24953627044307244</v>
      </c>
      <c r="C162" s="11">
        <f t="shared" si="2"/>
        <v>2.4953627044307244E-3</v>
      </c>
    </row>
    <row r="163" spans="1:3" hidden="1">
      <c r="A163" s="11" t="s">
        <v>155</v>
      </c>
      <c r="B163" s="11">
        <v>0.16952771017128559</v>
      </c>
      <c r="C163" s="11">
        <f t="shared" si="2"/>
        <v>1.695277101712856E-3</v>
      </c>
    </row>
    <row r="164" spans="1:3" hidden="1">
      <c r="A164" s="11" t="s">
        <v>122</v>
      </c>
      <c r="B164" s="11">
        <v>-5.2078829052195241E-2</v>
      </c>
      <c r="C164" s="11">
        <f t="shared" si="2"/>
        <v>-5.2078829052195242E-4</v>
      </c>
    </row>
    <row r="165" spans="1:3" hidden="1">
      <c r="A165" s="11" t="s">
        <v>147</v>
      </c>
      <c r="B165" s="11">
        <v>0.16382378901710828</v>
      </c>
      <c r="C165" s="11">
        <f t="shared" si="2"/>
        <v>1.6382378901710827E-3</v>
      </c>
    </row>
    <row r="166" spans="1:3" hidden="1">
      <c r="A166" s="11" t="s">
        <v>141</v>
      </c>
      <c r="B166" s="11">
        <v>0.28783610355811168</v>
      </c>
      <c r="C166" s="11">
        <f t="shared" si="2"/>
        <v>2.8783610355811169E-3</v>
      </c>
    </row>
    <row r="167" spans="1:3" hidden="1">
      <c r="A167" s="11" t="s">
        <v>126</v>
      </c>
      <c r="B167" s="11">
        <v>9.2649444419868453E-3</v>
      </c>
      <c r="C167" s="11">
        <f t="shared" si="2"/>
        <v>9.264944441986846E-5</v>
      </c>
    </row>
  </sheetData>
  <autoFilter ref="A4:B167">
    <filterColumn colId="0">
      <filters>
        <filter val="África subsaariana"/>
        <filter val="América Latina e Caribe"/>
        <filter val="Ásia Oriental e Pacífico"/>
        <filter val="Baixa e média renda"/>
        <filter val="Brasil"/>
        <filter val="Europa Central e os Países Bálticos"/>
        <filter val="Europa e Ásia Central"/>
        <filter val="Membros da OCDE"/>
        <filter val="União Européia"/>
      </filters>
    </filterColumn>
    <sortState ref="A23:B140">
      <sortCondition descending="1" ref="B4:B167"/>
    </sortState>
  </autoFilter>
  <pageMargins left="0.7" right="0.7" top="0.75" bottom="0.75" header="0.3" footer="0.3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opLeftCell="A7" zoomScale="85" zoomScaleNormal="85" workbookViewId="0">
      <selection activeCell="H47" sqref="H47"/>
    </sheetView>
  </sheetViews>
  <sheetFormatPr defaultRowHeight="15"/>
  <cols>
    <col min="1" max="1" width="23.5703125" customWidth="1"/>
  </cols>
  <sheetData>
    <row r="1" spans="1:10" s="11" customFormat="1">
      <c r="A1" s="11" t="s">
        <v>110</v>
      </c>
      <c r="E1" s="11" t="s">
        <v>285</v>
      </c>
      <c r="F1" s="11" t="s">
        <v>286</v>
      </c>
      <c r="G1" s="11" t="s">
        <v>287</v>
      </c>
      <c r="H1" s="11" t="s">
        <v>288</v>
      </c>
    </row>
    <row r="2" spans="1:10" s="11" customFormat="1">
      <c r="A2" s="11" t="s">
        <v>111</v>
      </c>
      <c r="E2" s="11" t="s">
        <v>289</v>
      </c>
      <c r="F2" s="11" t="s">
        <v>290</v>
      </c>
      <c r="G2" s="11" t="s">
        <v>291</v>
      </c>
      <c r="H2" s="11" t="s">
        <v>292</v>
      </c>
    </row>
    <row r="4" spans="1:10">
      <c r="A4" s="11" t="s">
        <v>293</v>
      </c>
      <c r="B4" s="11" t="s">
        <v>294</v>
      </c>
      <c r="C4" s="11" t="s">
        <v>295</v>
      </c>
      <c r="D4" s="11" t="s">
        <v>296</v>
      </c>
      <c r="E4" s="11" t="s">
        <v>297</v>
      </c>
      <c r="F4" s="11" t="s">
        <v>298</v>
      </c>
      <c r="G4" s="11" t="s">
        <v>299</v>
      </c>
      <c r="H4" s="11" t="s">
        <v>300</v>
      </c>
    </row>
    <row r="5" spans="1:10">
      <c r="A5" s="59" t="s">
        <v>301</v>
      </c>
      <c r="B5" s="60">
        <v>0.26348539002275434</v>
      </c>
      <c r="C5" s="60">
        <v>0.25595324441290906</v>
      </c>
      <c r="D5" s="60">
        <v>0.27740874933167203</v>
      </c>
      <c r="E5" s="60">
        <v>0.27711889328106365</v>
      </c>
      <c r="F5" s="60">
        <v>0.27211259872102345</v>
      </c>
      <c r="G5" s="60">
        <v>0.27373866493981097</v>
      </c>
      <c r="H5" s="60">
        <v>0.24199361659427499</v>
      </c>
    </row>
    <row r="6" spans="1:10">
      <c r="A6" s="59" t="s">
        <v>210</v>
      </c>
      <c r="B6" s="60">
        <v>0.22294346982832899</v>
      </c>
      <c r="C6" s="60">
        <v>0.2397805533463897</v>
      </c>
      <c r="D6" s="60">
        <v>0.22476079510878769</v>
      </c>
      <c r="E6" s="60">
        <v>0.21952843915574657</v>
      </c>
      <c r="F6" s="60">
        <v>0.2065678053021405</v>
      </c>
      <c r="G6" s="60">
        <v>0.20804704873993102</v>
      </c>
      <c r="H6" s="60">
        <v>0.20254979865563971</v>
      </c>
    </row>
    <row r="7" spans="1:10">
      <c r="A7" s="59" t="s">
        <v>198</v>
      </c>
      <c r="B7" s="60">
        <v>0.20920441917375154</v>
      </c>
      <c r="C7" s="60">
        <v>0.22446633450665521</v>
      </c>
      <c r="D7" s="60">
        <v>0.2359121781996926</v>
      </c>
      <c r="E7" s="60">
        <v>0.22404319654378188</v>
      </c>
      <c r="F7" s="60">
        <v>0.22205263162566236</v>
      </c>
      <c r="G7" s="60">
        <v>0.20948552928358272</v>
      </c>
      <c r="H7" s="60">
        <v>0.19660277104278928</v>
      </c>
    </row>
    <row r="8" spans="1:10">
      <c r="A8" s="59" t="s">
        <v>167</v>
      </c>
      <c r="B8" s="60">
        <v>0.18597147038933495</v>
      </c>
      <c r="C8" s="60">
        <v>0.17938690457285378</v>
      </c>
      <c r="D8" s="60">
        <v>0.19505085165506789</v>
      </c>
      <c r="E8" s="60">
        <v>0.19267518119882457</v>
      </c>
      <c r="F8" s="60">
        <v>0.19266592560075138</v>
      </c>
      <c r="G8" s="60">
        <v>0.18711508935078744</v>
      </c>
      <c r="H8" s="60">
        <v>0.1797225574123506</v>
      </c>
    </row>
    <row r="9" spans="1:10">
      <c r="A9" s="59" t="s">
        <v>135</v>
      </c>
      <c r="B9" s="60">
        <v>0.17585803215623452</v>
      </c>
      <c r="C9" s="60">
        <v>0.17012407630779905</v>
      </c>
      <c r="D9" s="60">
        <v>0.17405572125776672</v>
      </c>
      <c r="E9" s="60">
        <v>0.16924934489230925</v>
      </c>
      <c r="F9" s="60">
        <v>0.1645153251994162</v>
      </c>
      <c r="G9" s="60">
        <v>0.15904786202184881</v>
      </c>
      <c r="H9" s="60">
        <v>0.15780163935552882</v>
      </c>
    </row>
    <row r="10" spans="1:10">
      <c r="A10" s="59" t="s">
        <v>119</v>
      </c>
      <c r="B10" s="60">
        <v>0.16304415357336466</v>
      </c>
      <c r="C10" s="60">
        <v>0.15532239493978209</v>
      </c>
      <c r="D10" s="60">
        <v>0.17047777964645644</v>
      </c>
      <c r="E10" s="60">
        <v>0.12628820783883382</v>
      </c>
      <c r="F10" s="60">
        <v>0.16838139166228389</v>
      </c>
      <c r="G10" s="60">
        <v>0.15584460730621588</v>
      </c>
      <c r="H10" s="60">
        <v>0.14646873447812339</v>
      </c>
    </row>
    <row r="11" spans="1:10">
      <c r="A11" s="61" t="s">
        <v>233</v>
      </c>
      <c r="B11" s="62">
        <v>0.1386131461086054</v>
      </c>
      <c r="C11" s="62">
        <v>0.17955636176761711</v>
      </c>
      <c r="D11" s="62">
        <v>0.18566207181678096</v>
      </c>
      <c r="E11" s="62">
        <v>0.1805016638222284</v>
      </c>
      <c r="F11" s="62">
        <v>0.18336665093175461</v>
      </c>
      <c r="G11" s="62">
        <v>0.16018404172104714</v>
      </c>
      <c r="H11" s="62">
        <v>0.14427769144820252</v>
      </c>
      <c r="I11" s="33">
        <f>G11-G6</f>
        <v>-4.786300701888388E-2</v>
      </c>
      <c r="J11" s="33">
        <f>H11-H6</f>
        <v>-5.8272107207437196E-2</v>
      </c>
    </row>
    <row r="12" spans="1:10">
      <c r="A12" s="59" t="s">
        <v>225</v>
      </c>
      <c r="B12" s="60">
        <v>0.18404924417703147</v>
      </c>
      <c r="C12" s="60">
        <v>0.17227167874098559</v>
      </c>
      <c r="D12" s="60">
        <v>0.17365378267662726</v>
      </c>
      <c r="E12" s="60">
        <v>0.16141371440213503</v>
      </c>
      <c r="F12" s="60">
        <v>0.15054606664447701</v>
      </c>
      <c r="G12" s="60">
        <v>0.15736347324376826</v>
      </c>
      <c r="H12" s="60">
        <v>0.14233222808437476</v>
      </c>
    </row>
    <row r="13" spans="1:10">
      <c r="A13" s="59" t="s">
        <v>193</v>
      </c>
      <c r="B13" s="60">
        <v>0.22899808916674186</v>
      </c>
      <c r="C13" s="60">
        <v>0.24974479757303267</v>
      </c>
      <c r="D13" s="60">
        <v>0.25587168339794586</v>
      </c>
      <c r="E13" s="60">
        <v>0.25693761190034425</v>
      </c>
      <c r="F13" s="60">
        <v>0.23891047507369123</v>
      </c>
      <c r="G13" s="60">
        <v>0.20474113639071978</v>
      </c>
      <c r="H13" s="60">
        <v>0.1316408845812341</v>
      </c>
    </row>
    <row r="14" spans="1:10">
      <c r="B14" s="33">
        <f>AVERAGE(B5:B13)</f>
        <v>0.19690749051068304</v>
      </c>
      <c r="C14" s="33">
        <f t="shared" ref="C14:H14" si="0">AVERAGE(C5:C13)</f>
        <v>0.20295626068533604</v>
      </c>
      <c r="D14" s="33">
        <f t="shared" si="0"/>
        <v>0.21031706812119971</v>
      </c>
      <c r="E14" s="33">
        <f t="shared" si="0"/>
        <v>0.20086180589280747</v>
      </c>
      <c r="F14" s="33">
        <f t="shared" si="0"/>
        <v>0.19990209675124448</v>
      </c>
      <c r="G14" s="33">
        <f t="shared" si="0"/>
        <v>0.19061860588863469</v>
      </c>
      <c r="H14" s="33">
        <f t="shared" si="0"/>
        <v>0.17148776907250202</v>
      </c>
    </row>
  </sheetData>
  <autoFilter ref="A4:H13">
    <sortState ref="A5:H13">
      <sortCondition descending="1" ref="H4:H13"/>
    </sortState>
  </autoFilter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4" workbookViewId="0">
      <selection activeCell="A39" sqref="A39"/>
    </sheetView>
  </sheetViews>
  <sheetFormatPr defaultRowHeight="15"/>
  <cols>
    <col min="1" max="1" width="86.5703125" customWidth="1"/>
    <col min="2" max="2" width="9.7109375" customWidth="1"/>
    <col min="3" max="3" width="5.5703125" customWidth="1"/>
    <col min="4" max="4" width="10" customWidth="1"/>
    <col min="5" max="5" width="9.42578125" customWidth="1"/>
    <col min="6" max="6" width="5.42578125" customWidth="1"/>
    <col min="7" max="7" width="11.7109375" customWidth="1"/>
    <col min="8" max="8" width="8.42578125" customWidth="1"/>
    <col min="9" max="9" width="6.5703125" customWidth="1"/>
    <col min="10" max="10" width="12" customWidth="1"/>
    <col min="11" max="11" width="7.42578125" customWidth="1"/>
    <col min="12" max="12" width="5.85546875" customWidth="1"/>
    <col min="13" max="13" width="19.42578125" customWidth="1"/>
  </cols>
  <sheetData>
    <row r="1" spans="1:13">
      <c r="B1" t="s">
        <v>225</v>
      </c>
      <c r="C1" t="s">
        <v>210</v>
      </c>
      <c r="D1" t="s">
        <v>235</v>
      </c>
      <c r="E1" t="s">
        <v>167</v>
      </c>
      <c r="F1" t="s">
        <v>173</v>
      </c>
      <c r="G1" t="s">
        <v>470</v>
      </c>
      <c r="H1" t="s">
        <v>115</v>
      </c>
      <c r="I1" t="s">
        <v>471</v>
      </c>
      <c r="J1" t="s">
        <v>147</v>
      </c>
      <c r="K1" t="s">
        <v>124</v>
      </c>
      <c r="L1" t="s">
        <v>233</v>
      </c>
      <c r="M1" t="s">
        <v>472</v>
      </c>
    </row>
    <row r="2" spans="1:13">
      <c r="A2" t="s">
        <v>473</v>
      </c>
      <c r="B2">
        <v>4.5</v>
      </c>
      <c r="C2">
        <v>12.9</v>
      </c>
      <c r="D2">
        <v>55.1</v>
      </c>
      <c r="E2">
        <v>13</v>
      </c>
      <c r="F2">
        <v>9.9</v>
      </c>
      <c r="G2">
        <v>8.3000000000000007</v>
      </c>
      <c r="H2">
        <v>27.7</v>
      </c>
      <c r="I2">
        <v>14.6</v>
      </c>
      <c r="J2">
        <v>15.9</v>
      </c>
      <c r="K2">
        <v>20.9</v>
      </c>
      <c r="L2">
        <v>3.6</v>
      </c>
      <c r="M2">
        <v>36.700000000000003</v>
      </c>
    </row>
    <row r="3" spans="1:13">
      <c r="A3" t="s">
        <v>474</v>
      </c>
      <c r="B3">
        <v>2</v>
      </c>
      <c r="C3">
        <v>6.6</v>
      </c>
      <c r="D3">
        <v>47.6</v>
      </c>
      <c r="E3">
        <v>7.9</v>
      </c>
      <c r="F3">
        <v>6.3</v>
      </c>
      <c r="G3">
        <v>5.6</v>
      </c>
      <c r="H3">
        <v>22.3</v>
      </c>
      <c r="I3">
        <v>12.6</v>
      </c>
      <c r="J3">
        <v>9.9</v>
      </c>
      <c r="K3">
        <v>13.1</v>
      </c>
      <c r="L3">
        <v>2.1</v>
      </c>
      <c r="M3">
        <v>27.9</v>
      </c>
    </row>
    <row r="4" spans="1:13">
      <c r="A4" t="s">
        <v>475</v>
      </c>
      <c r="B4">
        <v>6.2</v>
      </c>
      <c r="C4">
        <v>17.100000000000001</v>
      </c>
      <c r="D4">
        <v>60</v>
      </c>
      <c r="E4">
        <v>16.600000000000001</v>
      </c>
      <c r="F4">
        <v>12.3</v>
      </c>
      <c r="G4">
        <v>10.199999999999999</v>
      </c>
      <c r="H4">
        <v>31.4</v>
      </c>
      <c r="I4">
        <v>15.9</v>
      </c>
      <c r="J4">
        <v>20.100000000000001</v>
      </c>
      <c r="K4">
        <v>26.1</v>
      </c>
      <c r="L4">
        <v>4.7</v>
      </c>
      <c r="M4">
        <v>42.6</v>
      </c>
    </row>
    <row r="9" spans="1:13">
      <c r="A9" t="s">
        <v>473</v>
      </c>
    </row>
    <row r="10" spans="1:13">
      <c r="A10" t="s">
        <v>235</v>
      </c>
      <c r="B10">
        <v>55.1</v>
      </c>
    </row>
    <row r="11" spans="1:13">
      <c r="A11" t="s">
        <v>472</v>
      </c>
      <c r="B11">
        <v>36.700000000000003</v>
      </c>
    </row>
    <row r="12" spans="1:13">
      <c r="A12" t="s">
        <v>115</v>
      </c>
      <c r="B12">
        <v>27.7</v>
      </c>
    </row>
    <row r="13" spans="1:13">
      <c r="A13" t="s">
        <v>124</v>
      </c>
      <c r="B13">
        <v>20.9</v>
      </c>
    </row>
    <row r="14" spans="1:13">
      <c r="A14" t="s">
        <v>147</v>
      </c>
      <c r="B14">
        <v>15.9</v>
      </c>
    </row>
    <row r="15" spans="1:13">
      <c r="A15" t="s">
        <v>471</v>
      </c>
      <c r="B15">
        <v>14.6</v>
      </c>
    </row>
    <row r="16" spans="1:13">
      <c r="A16" t="s">
        <v>167</v>
      </c>
      <c r="B16">
        <v>13</v>
      </c>
    </row>
    <row r="17" spans="1:3">
      <c r="A17" t="s">
        <v>210</v>
      </c>
      <c r="B17">
        <v>12.9</v>
      </c>
    </row>
    <row r="18" spans="1:3">
      <c r="A18" t="s">
        <v>173</v>
      </c>
      <c r="B18">
        <v>9.9</v>
      </c>
    </row>
    <row r="19" spans="1:3">
      <c r="A19" t="s">
        <v>470</v>
      </c>
      <c r="B19">
        <v>8.3000000000000007</v>
      </c>
    </row>
    <row r="20" spans="1:3">
      <c r="A20" t="s">
        <v>225</v>
      </c>
      <c r="B20">
        <v>4.5</v>
      </c>
    </row>
    <row r="21" spans="1:3">
      <c r="A21" t="s">
        <v>233</v>
      </c>
      <c r="B21">
        <v>3.6</v>
      </c>
    </row>
    <row r="24" spans="1:3">
      <c r="B24" t="s">
        <v>476</v>
      </c>
      <c r="C24" t="s">
        <v>477</v>
      </c>
    </row>
    <row r="25" spans="1:3">
      <c r="A25" t="s">
        <v>235</v>
      </c>
      <c r="B25">
        <v>47.6</v>
      </c>
      <c r="C25">
        <v>60</v>
      </c>
    </row>
    <row r="26" spans="1:3">
      <c r="A26" t="s">
        <v>472</v>
      </c>
      <c r="B26">
        <v>27.9</v>
      </c>
      <c r="C26">
        <v>42.6</v>
      </c>
    </row>
    <row r="27" spans="1:3">
      <c r="A27" t="s">
        <v>115</v>
      </c>
      <c r="B27">
        <v>22.3</v>
      </c>
      <c r="C27">
        <v>31.4</v>
      </c>
    </row>
    <row r="28" spans="1:3">
      <c r="A28" t="s">
        <v>124</v>
      </c>
      <c r="B28">
        <v>13.1</v>
      </c>
      <c r="C28">
        <v>26.1</v>
      </c>
    </row>
    <row r="29" spans="1:3">
      <c r="A29" t="s">
        <v>147</v>
      </c>
      <c r="B29">
        <v>9.9</v>
      </c>
      <c r="C29">
        <v>20.100000000000001</v>
      </c>
    </row>
    <row r="30" spans="1:3">
      <c r="A30" t="s">
        <v>471</v>
      </c>
      <c r="B30">
        <v>12.6</v>
      </c>
      <c r="C30">
        <v>15.9</v>
      </c>
    </row>
    <row r="31" spans="1:3">
      <c r="A31" t="s">
        <v>167</v>
      </c>
      <c r="B31">
        <v>7.9</v>
      </c>
      <c r="C31">
        <v>16.600000000000001</v>
      </c>
    </row>
    <row r="32" spans="1:3">
      <c r="A32" t="s">
        <v>210</v>
      </c>
      <c r="B32">
        <v>6.6</v>
      </c>
      <c r="C32">
        <v>17.100000000000001</v>
      </c>
    </row>
    <row r="33" spans="1:3">
      <c r="A33" t="s">
        <v>173</v>
      </c>
      <c r="B33">
        <v>6.3</v>
      </c>
      <c r="C33">
        <v>12.3</v>
      </c>
    </row>
    <row r="34" spans="1:3">
      <c r="A34" t="s">
        <v>470</v>
      </c>
      <c r="B34">
        <v>5.6</v>
      </c>
      <c r="C34">
        <v>10.199999999999999</v>
      </c>
    </row>
    <row r="35" spans="1:3">
      <c r="A35" t="s">
        <v>225</v>
      </c>
      <c r="B35">
        <v>2</v>
      </c>
      <c r="C35">
        <v>6.2</v>
      </c>
    </row>
    <row r="36" spans="1:3">
      <c r="A36" t="s">
        <v>233</v>
      </c>
      <c r="B36">
        <v>2.1</v>
      </c>
      <c r="C36">
        <v>4.7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/>
  <sheetData>
    <row r="1" spans="1:1">
      <c r="A1" t="s">
        <v>401</v>
      </c>
    </row>
    <row r="2" spans="1:1">
      <c r="A2" t="s">
        <v>402</v>
      </c>
    </row>
    <row r="3" spans="1:1">
      <c r="A3" t="s">
        <v>403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>
      <selection activeCell="A12" sqref="A12"/>
    </sheetView>
  </sheetViews>
  <sheetFormatPr defaultRowHeight="12.75"/>
  <cols>
    <col min="1" max="15" width="9.140625" style="91"/>
    <col min="16" max="26" width="12" style="91" customWidth="1"/>
    <col min="27" max="271" width="9.140625" style="91"/>
    <col min="272" max="282" width="12" style="91" customWidth="1"/>
    <col min="283" max="527" width="9.140625" style="91"/>
    <col min="528" max="538" width="12" style="91" customWidth="1"/>
    <col min="539" max="783" width="9.140625" style="91"/>
    <col min="784" max="794" width="12" style="91" customWidth="1"/>
    <col min="795" max="1039" width="9.140625" style="91"/>
    <col min="1040" max="1050" width="12" style="91" customWidth="1"/>
    <col min="1051" max="1295" width="9.140625" style="91"/>
    <col min="1296" max="1306" width="12" style="91" customWidth="1"/>
    <col min="1307" max="1551" width="9.140625" style="91"/>
    <col min="1552" max="1562" width="12" style="91" customWidth="1"/>
    <col min="1563" max="1807" width="9.140625" style="91"/>
    <col min="1808" max="1818" width="12" style="91" customWidth="1"/>
    <col min="1819" max="2063" width="9.140625" style="91"/>
    <col min="2064" max="2074" width="12" style="91" customWidth="1"/>
    <col min="2075" max="2319" width="9.140625" style="91"/>
    <col min="2320" max="2330" width="12" style="91" customWidth="1"/>
    <col min="2331" max="2575" width="9.140625" style="91"/>
    <col min="2576" max="2586" width="12" style="91" customWidth="1"/>
    <col min="2587" max="2831" width="9.140625" style="91"/>
    <col min="2832" max="2842" width="12" style="91" customWidth="1"/>
    <col min="2843" max="3087" width="9.140625" style="91"/>
    <col min="3088" max="3098" width="12" style="91" customWidth="1"/>
    <col min="3099" max="3343" width="9.140625" style="91"/>
    <col min="3344" max="3354" width="12" style="91" customWidth="1"/>
    <col min="3355" max="3599" width="9.140625" style="91"/>
    <col min="3600" max="3610" width="12" style="91" customWidth="1"/>
    <col min="3611" max="3855" width="9.140625" style="91"/>
    <col min="3856" max="3866" width="12" style="91" customWidth="1"/>
    <col min="3867" max="4111" width="9.140625" style="91"/>
    <col min="4112" max="4122" width="12" style="91" customWidth="1"/>
    <col min="4123" max="4367" width="9.140625" style="91"/>
    <col min="4368" max="4378" width="12" style="91" customWidth="1"/>
    <col min="4379" max="4623" width="9.140625" style="91"/>
    <col min="4624" max="4634" width="12" style="91" customWidth="1"/>
    <col min="4635" max="4879" width="9.140625" style="91"/>
    <col min="4880" max="4890" width="12" style="91" customWidth="1"/>
    <col min="4891" max="5135" width="9.140625" style="91"/>
    <col min="5136" max="5146" width="12" style="91" customWidth="1"/>
    <col min="5147" max="5391" width="9.140625" style="91"/>
    <col min="5392" max="5402" width="12" style="91" customWidth="1"/>
    <col min="5403" max="5647" width="9.140625" style="91"/>
    <col min="5648" max="5658" width="12" style="91" customWidth="1"/>
    <col min="5659" max="5903" width="9.140625" style="91"/>
    <col min="5904" max="5914" width="12" style="91" customWidth="1"/>
    <col min="5915" max="6159" width="9.140625" style="91"/>
    <col min="6160" max="6170" width="12" style="91" customWidth="1"/>
    <col min="6171" max="6415" width="9.140625" style="91"/>
    <col min="6416" max="6426" width="12" style="91" customWidth="1"/>
    <col min="6427" max="6671" width="9.140625" style="91"/>
    <col min="6672" max="6682" width="12" style="91" customWidth="1"/>
    <col min="6683" max="6927" width="9.140625" style="91"/>
    <col min="6928" max="6938" width="12" style="91" customWidth="1"/>
    <col min="6939" max="7183" width="9.140625" style="91"/>
    <col min="7184" max="7194" width="12" style="91" customWidth="1"/>
    <col min="7195" max="7439" width="9.140625" style="91"/>
    <col min="7440" max="7450" width="12" style="91" customWidth="1"/>
    <col min="7451" max="7695" width="9.140625" style="91"/>
    <col min="7696" max="7706" width="12" style="91" customWidth="1"/>
    <col min="7707" max="7951" width="9.140625" style="91"/>
    <col min="7952" max="7962" width="12" style="91" customWidth="1"/>
    <col min="7963" max="8207" width="9.140625" style="91"/>
    <col min="8208" max="8218" width="12" style="91" customWidth="1"/>
    <col min="8219" max="8463" width="9.140625" style="91"/>
    <col min="8464" max="8474" width="12" style="91" customWidth="1"/>
    <col min="8475" max="8719" width="9.140625" style="91"/>
    <col min="8720" max="8730" width="12" style="91" customWidth="1"/>
    <col min="8731" max="8975" width="9.140625" style="91"/>
    <col min="8976" max="8986" width="12" style="91" customWidth="1"/>
    <col min="8987" max="9231" width="9.140625" style="91"/>
    <col min="9232" max="9242" width="12" style="91" customWidth="1"/>
    <col min="9243" max="9487" width="9.140625" style="91"/>
    <col min="9488" max="9498" width="12" style="91" customWidth="1"/>
    <col min="9499" max="9743" width="9.140625" style="91"/>
    <col min="9744" max="9754" width="12" style="91" customWidth="1"/>
    <col min="9755" max="9999" width="9.140625" style="91"/>
    <col min="10000" max="10010" width="12" style="91" customWidth="1"/>
    <col min="10011" max="10255" width="9.140625" style="91"/>
    <col min="10256" max="10266" width="12" style="91" customWidth="1"/>
    <col min="10267" max="10511" width="9.140625" style="91"/>
    <col min="10512" max="10522" width="12" style="91" customWidth="1"/>
    <col min="10523" max="10767" width="9.140625" style="91"/>
    <col min="10768" max="10778" width="12" style="91" customWidth="1"/>
    <col min="10779" max="11023" width="9.140625" style="91"/>
    <col min="11024" max="11034" width="12" style="91" customWidth="1"/>
    <col min="11035" max="11279" width="9.140625" style="91"/>
    <col min="11280" max="11290" width="12" style="91" customWidth="1"/>
    <col min="11291" max="11535" width="9.140625" style="91"/>
    <col min="11536" max="11546" width="12" style="91" customWidth="1"/>
    <col min="11547" max="11791" width="9.140625" style="91"/>
    <col min="11792" max="11802" width="12" style="91" customWidth="1"/>
    <col min="11803" max="12047" width="9.140625" style="91"/>
    <col min="12048" max="12058" width="12" style="91" customWidth="1"/>
    <col min="12059" max="12303" width="9.140625" style="91"/>
    <col min="12304" max="12314" width="12" style="91" customWidth="1"/>
    <col min="12315" max="12559" width="9.140625" style="91"/>
    <col min="12560" max="12570" width="12" style="91" customWidth="1"/>
    <col min="12571" max="12815" width="9.140625" style="91"/>
    <col min="12816" max="12826" width="12" style="91" customWidth="1"/>
    <col min="12827" max="13071" width="9.140625" style="91"/>
    <col min="13072" max="13082" width="12" style="91" customWidth="1"/>
    <col min="13083" max="13327" width="9.140625" style="91"/>
    <col min="13328" max="13338" width="12" style="91" customWidth="1"/>
    <col min="13339" max="13583" width="9.140625" style="91"/>
    <col min="13584" max="13594" width="12" style="91" customWidth="1"/>
    <col min="13595" max="13839" width="9.140625" style="91"/>
    <col min="13840" max="13850" width="12" style="91" customWidth="1"/>
    <col min="13851" max="14095" width="9.140625" style="91"/>
    <col min="14096" max="14106" width="12" style="91" customWidth="1"/>
    <col min="14107" max="14351" width="9.140625" style="91"/>
    <col min="14352" max="14362" width="12" style="91" customWidth="1"/>
    <col min="14363" max="14607" width="9.140625" style="91"/>
    <col min="14608" max="14618" width="12" style="91" customWidth="1"/>
    <col min="14619" max="14863" width="9.140625" style="91"/>
    <col min="14864" max="14874" width="12" style="91" customWidth="1"/>
    <col min="14875" max="15119" width="9.140625" style="91"/>
    <col min="15120" max="15130" width="12" style="91" customWidth="1"/>
    <col min="15131" max="15375" width="9.140625" style="91"/>
    <col min="15376" max="15386" width="12" style="91" customWidth="1"/>
    <col min="15387" max="15631" width="9.140625" style="91"/>
    <col min="15632" max="15642" width="12" style="91" customWidth="1"/>
    <col min="15643" max="15887" width="9.140625" style="91"/>
    <col min="15888" max="15898" width="12" style="91" customWidth="1"/>
    <col min="15899" max="16143" width="9.140625" style="91"/>
    <col min="16144" max="16154" width="12" style="91" customWidth="1"/>
    <col min="16155" max="16384" width="9.140625" style="91"/>
  </cols>
  <sheetData>
    <row r="1" spans="1:26">
      <c r="A1" s="90" t="s">
        <v>379</v>
      </c>
      <c r="J1" s="90"/>
    </row>
    <row r="2" spans="1:26" ht="51" customHeight="1">
      <c r="P2" s="156" t="s">
        <v>380</v>
      </c>
      <c r="Q2" s="156" t="s">
        <v>381</v>
      </c>
      <c r="R2" s="156" t="s">
        <v>382</v>
      </c>
      <c r="S2" s="156" t="s">
        <v>383</v>
      </c>
      <c r="T2" s="156"/>
      <c r="U2" s="156"/>
      <c r="V2" s="156" t="s">
        <v>384</v>
      </c>
      <c r="W2" s="156"/>
      <c r="X2" s="156"/>
      <c r="Y2" s="156" t="s">
        <v>385</v>
      </c>
      <c r="Z2" s="156" t="s">
        <v>386</v>
      </c>
    </row>
    <row r="3" spans="1:26" ht="120">
      <c r="A3" s="92" t="s">
        <v>387</v>
      </c>
      <c r="B3" s="92" t="s">
        <v>388</v>
      </c>
      <c r="C3" s="92" t="s">
        <v>389</v>
      </c>
      <c r="D3" s="92" t="s">
        <v>390</v>
      </c>
      <c r="E3" s="92" t="s">
        <v>391</v>
      </c>
      <c r="F3" s="92" t="s">
        <v>392</v>
      </c>
      <c r="G3" s="92" t="s">
        <v>393</v>
      </c>
      <c r="H3" s="92" t="s">
        <v>394</v>
      </c>
      <c r="J3" s="92"/>
      <c r="K3" s="92" t="s">
        <v>395</v>
      </c>
      <c r="L3" s="92" t="s">
        <v>396</v>
      </c>
      <c r="M3" s="92" t="s">
        <v>397</v>
      </c>
      <c r="P3" s="156"/>
      <c r="Q3" s="156"/>
      <c r="R3" s="156"/>
      <c r="S3" s="93" t="s">
        <v>398</v>
      </c>
      <c r="T3" s="93" t="s">
        <v>399</v>
      </c>
      <c r="U3" s="93" t="s">
        <v>400</v>
      </c>
      <c r="V3" s="93" t="s">
        <v>398</v>
      </c>
      <c r="W3" s="93" t="s">
        <v>399</v>
      </c>
      <c r="X3" s="93" t="s">
        <v>400</v>
      </c>
      <c r="Y3" s="156"/>
      <c r="Z3" s="156"/>
    </row>
    <row r="4" spans="1:26" ht="15">
      <c r="A4" s="94">
        <v>2000</v>
      </c>
      <c r="B4" s="95">
        <v>0.14000000000000001</v>
      </c>
      <c r="C4" s="95">
        <v>2E-3</v>
      </c>
      <c r="D4" s="95">
        <v>5.1999999999999998E-2</v>
      </c>
      <c r="E4" s="95">
        <v>-3.5000000000000003E-2</v>
      </c>
      <c r="F4" s="95">
        <v>1.2E-2</v>
      </c>
      <c r="G4" s="95">
        <v>0.108</v>
      </c>
      <c r="H4" s="95">
        <v>0.12</v>
      </c>
      <c r="J4" s="94">
        <v>2000</v>
      </c>
      <c r="K4" s="96">
        <v>5.2000000000000005E-2</v>
      </c>
      <c r="L4" s="96"/>
      <c r="M4" s="96"/>
      <c r="P4" s="97">
        <v>2000</v>
      </c>
      <c r="Q4" s="98">
        <v>0.1825</v>
      </c>
      <c r="R4" s="98">
        <v>4.2900000000000001E-2</v>
      </c>
      <c r="S4" s="98">
        <v>0.1396</v>
      </c>
      <c r="T4" s="98">
        <v>-3.4599999999999999E-2</v>
      </c>
      <c r="U4" s="98">
        <v>0.17419999999999999</v>
      </c>
      <c r="V4" s="98">
        <v>0.16800000000000001</v>
      </c>
      <c r="W4" s="98">
        <v>1.8100000000000002E-2</v>
      </c>
      <c r="X4" s="98">
        <v>0.14990000000000001</v>
      </c>
      <c r="Y4" s="98">
        <v>1.4500000000000001E-2</v>
      </c>
      <c r="Z4" s="98">
        <v>0.16439999999999999</v>
      </c>
    </row>
    <row r="5" spans="1:26" ht="15">
      <c r="A5" s="94">
        <v>2001</v>
      </c>
      <c r="B5" s="95">
        <v>0.13500000000000001</v>
      </c>
      <c r="C5" s="95">
        <v>2E-3</v>
      </c>
      <c r="D5" s="95">
        <v>5.3999999999999999E-2</v>
      </c>
      <c r="E5" s="95">
        <v>-4.8000000000000001E-2</v>
      </c>
      <c r="F5" s="95">
        <v>2.3E-2</v>
      </c>
      <c r="G5" s="95">
        <v>0.104</v>
      </c>
      <c r="H5" s="95">
        <v>0.127</v>
      </c>
      <c r="J5" s="94">
        <v>2001</v>
      </c>
      <c r="K5" s="96">
        <v>5.4000000000000006E-2</v>
      </c>
      <c r="L5" s="96"/>
      <c r="M5" s="96"/>
      <c r="P5" s="97">
        <v>2001</v>
      </c>
      <c r="Q5" s="98">
        <v>0.18029999999999999</v>
      </c>
      <c r="R5" s="98">
        <v>4.5100000000000001E-2</v>
      </c>
      <c r="S5" s="98">
        <v>0.13519999999999999</v>
      </c>
      <c r="T5" s="98">
        <v>-4.8399999999999999E-2</v>
      </c>
      <c r="U5" s="98">
        <v>0.18360000000000001</v>
      </c>
      <c r="V5" s="98">
        <v>0.17030000000000001</v>
      </c>
      <c r="W5" s="98">
        <v>1.9900000000000001E-2</v>
      </c>
      <c r="X5" s="98">
        <v>0.15040000000000001</v>
      </c>
      <c r="Y5" s="98">
        <v>0.01</v>
      </c>
      <c r="Z5" s="98">
        <v>0.16039999999999999</v>
      </c>
    </row>
    <row r="6" spans="1:26" ht="15">
      <c r="A6" s="94">
        <v>2002</v>
      </c>
      <c r="B6" s="95">
        <v>0.14699999999999999</v>
      </c>
      <c r="C6" s="95">
        <v>1E-3</v>
      </c>
      <c r="D6" s="95">
        <v>5.7000000000000002E-2</v>
      </c>
      <c r="E6" s="95">
        <v>-4.4999999999999998E-2</v>
      </c>
      <c r="F6" s="95">
        <v>4.3999999999999997E-2</v>
      </c>
      <c r="G6" s="95">
        <v>8.8999999999999996E-2</v>
      </c>
      <c r="H6" s="95">
        <v>0.13300000000000001</v>
      </c>
      <c r="J6" s="94">
        <v>2002</v>
      </c>
      <c r="K6" s="96">
        <v>5.7000000000000002E-2</v>
      </c>
      <c r="L6" s="96"/>
      <c r="M6" s="96"/>
      <c r="P6" s="97">
        <v>2002</v>
      </c>
      <c r="Q6" s="98">
        <v>0.16200000000000001</v>
      </c>
      <c r="R6" s="98">
        <v>1.5100000000000001E-2</v>
      </c>
      <c r="S6" s="98">
        <v>0.1469</v>
      </c>
      <c r="T6" s="98">
        <v>-4.48E-2</v>
      </c>
      <c r="U6" s="98">
        <v>0.19159999999999999</v>
      </c>
      <c r="V6" s="98">
        <v>0.16389999999999999</v>
      </c>
      <c r="W6" s="98">
        <v>2.06E-2</v>
      </c>
      <c r="X6" s="98">
        <v>0.14319999999999999</v>
      </c>
      <c r="Y6" s="98">
        <v>-1.9E-3</v>
      </c>
      <c r="Z6" s="98">
        <v>0.14130000000000001</v>
      </c>
    </row>
    <row r="7" spans="1:26" ht="15">
      <c r="A7" s="94">
        <v>2003</v>
      </c>
      <c r="B7" s="95">
        <v>0.16</v>
      </c>
      <c r="C7" s="95">
        <v>2E-3</v>
      </c>
      <c r="D7" s="95">
        <v>5.6000000000000001E-2</v>
      </c>
      <c r="E7" s="95">
        <v>-3.5000000000000003E-2</v>
      </c>
      <c r="F7" s="95">
        <v>2.5000000000000001E-2</v>
      </c>
      <c r="G7" s="95">
        <v>0.113</v>
      </c>
      <c r="H7" s="95">
        <v>0.13800000000000001</v>
      </c>
      <c r="J7" s="94">
        <v>2003</v>
      </c>
      <c r="K7" s="96">
        <v>5.5999999999999994E-2</v>
      </c>
      <c r="L7" s="96"/>
      <c r="M7" s="96"/>
      <c r="P7" s="97">
        <v>2003</v>
      </c>
      <c r="Q7" s="98">
        <v>0.15770000000000001</v>
      </c>
      <c r="R7" s="98">
        <v>-1.8E-3</v>
      </c>
      <c r="S7" s="98">
        <v>0.1595</v>
      </c>
      <c r="T7" s="98">
        <v>-3.5299999999999998E-2</v>
      </c>
      <c r="U7" s="98">
        <v>0.1948</v>
      </c>
      <c r="V7" s="98">
        <v>0.15279999999999999</v>
      </c>
      <c r="W7" s="98">
        <v>1.5100000000000001E-2</v>
      </c>
      <c r="X7" s="98">
        <v>0.13769999999999999</v>
      </c>
      <c r="Y7" s="98">
        <v>4.8999999999999998E-3</v>
      </c>
      <c r="Z7" s="98">
        <v>0.1426</v>
      </c>
    </row>
    <row r="8" spans="1:26" ht="15">
      <c r="A8" s="94">
        <v>2004</v>
      </c>
      <c r="B8" s="95">
        <v>0.185</v>
      </c>
      <c r="C8" s="95">
        <v>1E-3</v>
      </c>
      <c r="D8" s="95">
        <v>5.1999999999999998E-2</v>
      </c>
      <c r="E8" s="95">
        <v>-1.4E-2</v>
      </c>
      <c r="F8" s="95">
        <v>1.9E-2</v>
      </c>
      <c r="G8" s="95">
        <v>0.126</v>
      </c>
      <c r="H8" s="95">
        <v>0.14499999999999999</v>
      </c>
      <c r="J8" s="94">
        <v>2004</v>
      </c>
      <c r="K8" s="96">
        <v>5.2000000000000005E-2</v>
      </c>
      <c r="L8" s="96"/>
      <c r="M8" s="96"/>
      <c r="P8" s="97">
        <v>2004</v>
      </c>
      <c r="Q8" s="98">
        <v>0.17119999999999999</v>
      </c>
      <c r="R8" s="98">
        <v>-1.3599999999999999E-2</v>
      </c>
      <c r="S8" s="98">
        <v>0.1847</v>
      </c>
      <c r="T8" s="98">
        <v>-1.3899999999999999E-2</v>
      </c>
      <c r="U8" s="98">
        <v>0.1986</v>
      </c>
      <c r="V8" s="98">
        <v>0.161</v>
      </c>
      <c r="W8" s="98">
        <v>1.72E-2</v>
      </c>
      <c r="X8" s="98">
        <v>0.14380000000000001</v>
      </c>
      <c r="Y8" s="98">
        <v>1.0200000000000001E-2</v>
      </c>
      <c r="Z8" s="98">
        <v>0.154</v>
      </c>
    </row>
    <row r="9" spans="1:26" ht="15">
      <c r="A9" s="94">
        <v>2005</v>
      </c>
      <c r="B9" s="95">
        <v>0.17299999999999999</v>
      </c>
      <c r="C9" s="95">
        <v>1E-3</v>
      </c>
      <c r="D9" s="95">
        <v>4.4999999999999998E-2</v>
      </c>
      <c r="E9" s="95">
        <v>-1.2999999999999999E-2</v>
      </c>
      <c r="F9" s="95">
        <v>2.8000000000000001E-2</v>
      </c>
      <c r="G9" s="95">
        <v>0.112</v>
      </c>
      <c r="H9" s="95">
        <v>0.14000000000000001</v>
      </c>
      <c r="J9" s="94">
        <v>2005</v>
      </c>
      <c r="K9" s="96">
        <v>4.4999999999999998E-2</v>
      </c>
      <c r="L9" s="96"/>
      <c r="M9" s="96"/>
      <c r="P9" s="97">
        <v>2005</v>
      </c>
      <c r="Q9" s="98">
        <v>0.16209999999999999</v>
      </c>
      <c r="R9" s="98">
        <v>-1.14E-2</v>
      </c>
      <c r="S9" s="98">
        <v>0.17349999999999999</v>
      </c>
      <c r="T9" s="98">
        <v>-1.26E-2</v>
      </c>
      <c r="U9" s="98">
        <v>0.18609999999999999</v>
      </c>
      <c r="V9" s="98">
        <v>0.15939999999999999</v>
      </c>
      <c r="W9" s="98">
        <v>1.7500000000000002E-2</v>
      </c>
      <c r="X9" s="98">
        <v>0.1419</v>
      </c>
      <c r="Y9" s="98">
        <v>2.7000000000000001E-3</v>
      </c>
      <c r="Z9" s="98">
        <v>0.14460000000000001</v>
      </c>
    </row>
    <row r="10" spans="1:26" ht="15">
      <c r="A10" s="94">
        <v>2006</v>
      </c>
      <c r="B10" s="95">
        <v>0.17599999999999999</v>
      </c>
      <c r="C10" s="95">
        <v>1E-3</v>
      </c>
      <c r="D10" s="95">
        <v>4.7E-2</v>
      </c>
      <c r="E10" s="95">
        <v>-2.8000000000000001E-2</v>
      </c>
      <c r="F10" s="95">
        <v>0.04</v>
      </c>
      <c r="G10" s="95">
        <v>0.115</v>
      </c>
      <c r="H10" s="95">
        <v>0.155</v>
      </c>
      <c r="J10" s="94">
        <v>2006</v>
      </c>
      <c r="K10" s="96">
        <v>4.7E-2</v>
      </c>
      <c r="L10" s="96"/>
      <c r="M10" s="96"/>
      <c r="P10" s="97">
        <v>2006</v>
      </c>
      <c r="Q10" s="98">
        <v>0.1676</v>
      </c>
      <c r="R10" s="98">
        <v>-8.3999999999999995E-3</v>
      </c>
      <c r="S10" s="98">
        <v>0.1759</v>
      </c>
      <c r="T10" s="98">
        <v>-2.8000000000000001E-2</v>
      </c>
      <c r="U10" s="98">
        <v>0.2039</v>
      </c>
      <c r="V10" s="98">
        <v>0.1643</v>
      </c>
      <c r="W10" s="98">
        <v>2.0400000000000001E-2</v>
      </c>
      <c r="X10" s="98">
        <v>0.1439</v>
      </c>
      <c r="Y10" s="98">
        <v>3.2000000000000002E-3</v>
      </c>
      <c r="Z10" s="98">
        <v>0.1472</v>
      </c>
    </row>
    <row r="11" spans="1:26" ht="15">
      <c r="A11" s="94">
        <v>2007</v>
      </c>
      <c r="B11" s="95">
        <v>0.18099999999999999</v>
      </c>
      <c r="C11" s="95">
        <v>1E-3</v>
      </c>
      <c r="D11" s="95">
        <v>4.4999999999999998E-2</v>
      </c>
      <c r="E11" s="95">
        <v>-2.9000000000000001E-2</v>
      </c>
      <c r="F11" s="95">
        <v>5.3999999999999999E-2</v>
      </c>
      <c r="G11" s="95">
        <v>0.109</v>
      </c>
      <c r="H11" s="95">
        <v>0.16300000000000001</v>
      </c>
      <c r="J11" s="94">
        <v>2007</v>
      </c>
      <c r="K11" s="96">
        <v>4.4999999999999998E-2</v>
      </c>
      <c r="L11" s="96"/>
      <c r="M11" s="96"/>
      <c r="P11" s="97">
        <v>2007</v>
      </c>
      <c r="Q11" s="98">
        <v>0.18329999999999999</v>
      </c>
      <c r="R11" s="98">
        <v>2.5000000000000001E-3</v>
      </c>
      <c r="S11" s="98">
        <v>0.18079999999999999</v>
      </c>
      <c r="T11" s="98">
        <v>-2.9100000000000001E-2</v>
      </c>
      <c r="U11" s="98">
        <v>0.2099</v>
      </c>
      <c r="V11" s="98">
        <v>0.1744</v>
      </c>
      <c r="W11" s="98">
        <v>2.1000000000000001E-2</v>
      </c>
      <c r="X11" s="98">
        <v>0.15340000000000001</v>
      </c>
      <c r="Y11" s="98">
        <v>8.8999999999999999E-3</v>
      </c>
      <c r="Z11" s="98">
        <v>0.1623</v>
      </c>
    </row>
    <row r="12" spans="1:26" ht="15">
      <c r="A12" s="94">
        <v>2008</v>
      </c>
      <c r="B12" s="95">
        <v>0.188</v>
      </c>
      <c r="C12" s="95">
        <v>2E-3</v>
      </c>
      <c r="D12" s="95">
        <v>4.4999999999999998E-2</v>
      </c>
      <c r="E12" s="95">
        <v>-7.0000000000000001E-3</v>
      </c>
      <c r="F12" s="95">
        <v>0.03</v>
      </c>
      <c r="G12" s="95">
        <v>0.11799999999999999</v>
      </c>
      <c r="H12" s="95">
        <v>0.14899999999999999</v>
      </c>
      <c r="J12" s="94">
        <v>2008</v>
      </c>
      <c r="K12" s="96">
        <v>4.4999999999999998E-2</v>
      </c>
      <c r="L12" s="96"/>
      <c r="M12" s="96"/>
      <c r="P12" s="97">
        <v>2008</v>
      </c>
      <c r="Q12" s="98">
        <v>0.2069</v>
      </c>
      <c r="R12" s="98">
        <v>1.9199999999999998E-2</v>
      </c>
      <c r="S12" s="98">
        <v>0.18779999999999999</v>
      </c>
      <c r="T12" s="98">
        <v>-7.4000000000000003E-3</v>
      </c>
      <c r="U12" s="98">
        <v>0.19520000000000001</v>
      </c>
      <c r="V12" s="98">
        <v>0.19109999999999999</v>
      </c>
      <c r="W12" s="98">
        <v>2.4500000000000001E-2</v>
      </c>
      <c r="X12" s="98">
        <v>0.1666</v>
      </c>
      <c r="Y12" s="98">
        <v>1.5800000000000002E-2</v>
      </c>
      <c r="Z12" s="98">
        <v>0.18240000000000001</v>
      </c>
    </row>
    <row r="13" spans="1:26" ht="15">
      <c r="A13" s="94">
        <v>2009</v>
      </c>
      <c r="B13" s="95">
        <v>0.159</v>
      </c>
      <c r="C13" s="95">
        <v>2E-3</v>
      </c>
      <c r="D13" s="95">
        <v>4.4999999999999998E-2</v>
      </c>
      <c r="E13" s="95">
        <v>-2.1000000000000001E-2</v>
      </c>
      <c r="F13" s="95">
        <v>2.7E-2</v>
      </c>
      <c r="G13" s="95">
        <v>0.106</v>
      </c>
      <c r="H13" s="95">
        <v>0.13300000000000001</v>
      </c>
      <c r="J13" s="94">
        <v>2009</v>
      </c>
      <c r="K13" s="96">
        <v>4.4999999999999998E-2</v>
      </c>
      <c r="L13" s="96"/>
      <c r="M13" s="96"/>
      <c r="P13" s="97">
        <v>2009</v>
      </c>
      <c r="Q13" s="98">
        <v>0.1784</v>
      </c>
      <c r="R13" s="98">
        <v>1.9300000000000001E-2</v>
      </c>
      <c r="S13" s="98">
        <v>0.15909999999999999</v>
      </c>
      <c r="T13" s="98">
        <v>-2.12E-2</v>
      </c>
      <c r="U13" s="98">
        <v>0.18029999999999999</v>
      </c>
      <c r="V13" s="98">
        <v>0.1807</v>
      </c>
      <c r="W13" s="98">
        <v>2.5700000000000001E-2</v>
      </c>
      <c r="X13" s="98">
        <v>0.155</v>
      </c>
      <c r="Y13" s="98">
        <v>-2.3E-3</v>
      </c>
      <c r="Z13" s="98">
        <v>0.1527</v>
      </c>
    </row>
    <row r="14" spans="1:26" ht="15">
      <c r="A14" s="94">
        <v>2010</v>
      </c>
      <c r="B14" s="95">
        <v>0.17499999999999999</v>
      </c>
      <c r="C14" s="95">
        <v>2E-3</v>
      </c>
      <c r="D14" s="95">
        <v>4.5999999999999999E-2</v>
      </c>
      <c r="E14" s="95">
        <v>-1.6E-2</v>
      </c>
      <c r="F14" s="95">
        <v>3.5000000000000003E-2</v>
      </c>
      <c r="G14" s="95">
        <v>0.109</v>
      </c>
      <c r="H14" s="95">
        <v>0.14599999999999999</v>
      </c>
      <c r="J14" s="94">
        <v>2010</v>
      </c>
      <c r="L14" s="96">
        <v>4.5999999999999999E-2</v>
      </c>
      <c r="M14" s="96">
        <v>6.8912646329101476E-2</v>
      </c>
      <c r="N14" s="99"/>
      <c r="P14" s="97">
        <v>2010</v>
      </c>
      <c r="Q14" s="98">
        <v>0.2024</v>
      </c>
      <c r="R14" s="98">
        <v>2.7E-2</v>
      </c>
      <c r="S14" s="98">
        <v>0.1754</v>
      </c>
      <c r="T14" s="98">
        <v>-1.6299999999999999E-2</v>
      </c>
      <c r="U14" s="98">
        <v>0.19170000000000001</v>
      </c>
      <c r="V14" s="98">
        <v>0.1946</v>
      </c>
      <c r="W14" s="98">
        <v>2.81E-2</v>
      </c>
      <c r="X14" s="98">
        <v>0.16650000000000001</v>
      </c>
      <c r="Y14" s="98">
        <v>7.7999999999999996E-3</v>
      </c>
      <c r="Z14" s="98">
        <v>0.17430000000000001</v>
      </c>
    </row>
    <row r="15" spans="1:26" ht="15">
      <c r="A15" s="94">
        <v>2011</v>
      </c>
      <c r="B15" s="95">
        <v>0.17199999999999999</v>
      </c>
      <c r="C15" s="95">
        <v>2E-3</v>
      </c>
      <c r="D15" s="95">
        <v>4.4999999999999998E-2</v>
      </c>
      <c r="E15" s="95">
        <v>-1.4999999999999999E-2</v>
      </c>
      <c r="F15" s="95">
        <v>3.4000000000000002E-2</v>
      </c>
      <c r="G15" s="95">
        <v>0.106</v>
      </c>
      <c r="H15" s="95">
        <v>0.14199999999999999</v>
      </c>
      <c r="J15" s="94">
        <v>2011</v>
      </c>
      <c r="L15" s="96">
        <v>4.4999999999999998E-2</v>
      </c>
      <c r="M15" s="96">
        <v>6.7816520587096835E-2</v>
      </c>
      <c r="N15" s="99"/>
      <c r="P15" s="97">
        <v>2011</v>
      </c>
      <c r="Q15" s="98">
        <v>0.1973</v>
      </c>
      <c r="R15" s="98">
        <v>2.5000000000000001E-2</v>
      </c>
      <c r="S15" s="98">
        <v>0.17230000000000001</v>
      </c>
      <c r="T15" s="98">
        <v>-1.52E-2</v>
      </c>
      <c r="U15" s="98">
        <v>0.1875</v>
      </c>
      <c r="V15" s="98">
        <v>0.1928</v>
      </c>
      <c r="W15" s="98">
        <v>2.35E-2</v>
      </c>
      <c r="X15" s="98">
        <v>0.16930000000000001</v>
      </c>
      <c r="Y15" s="98">
        <v>4.4999999999999997E-3</v>
      </c>
      <c r="Z15" s="98">
        <v>0.17380000000000001</v>
      </c>
    </row>
    <row r="16" spans="1:26" ht="15">
      <c r="A16" s="94">
        <v>2012</v>
      </c>
      <c r="B16" s="95">
        <v>0.14599999999999999</v>
      </c>
      <c r="C16" s="95">
        <v>2E-3</v>
      </c>
      <c r="D16" s="95">
        <v>4.3999999999999997E-2</v>
      </c>
      <c r="E16" s="95">
        <v>-1.2999999999999999E-2</v>
      </c>
      <c r="F16" s="95">
        <v>2.8000000000000001E-2</v>
      </c>
      <c r="G16" s="95">
        <v>8.5999999999999993E-2</v>
      </c>
      <c r="H16" s="95">
        <v>0.115</v>
      </c>
      <c r="J16" s="94">
        <v>2012</v>
      </c>
      <c r="L16" s="96">
        <v>4.3999999999999997E-2</v>
      </c>
      <c r="M16" s="96">
        <v>7.1373443328431735E-2</v>
      </c>
      <c r="N16" s="99"/>
      <c r="P16" s="97">
        <v>2012</v>
      </c>
      <c r="Q16" s="98">
        <v>0.17519999999999999</v>
      </c>
      <c r="R16" s="98">
        <v>2.8899999999999999E-2</v>
      </c>
      <c r="S16" s="98">
        <v>0.1464</v>
      </c>
      <c r="T16" s="98">
        <v>-1.2699999999999999E-2</v>
      </c>
      <c r="U16" s="98">
        <v>0.15909999999999999</v>
      </c>
      <c r="V16" s="98">
        <v>0.1817</v>
      </c>
      <c r="W16" s="98">
        <v>2.53E-2</v>
      </c>
      <c r="X16" s="98">
        <v>0.15640000000000001</v>
      </c>
      <c r="Y16" s="98">
        <v>-6.4999999999999997E-3</v>
      </c>
      <c r="Z16" s="98">
        <v>0.14990000000000001</v>
      </c>
    </row>
    <row r="17" spans="1:26" ht="15">
      <c r="A17" s="94">
        <v>2013</v>
      </c>
      <c r="B17" s="95">
        <v>0.13800000000000001</v>
      </c>
      <c r="C17" s="95">
        <v>2E-3</v>
      </c>
      <c r="D17" s="95">
        <v>4.3999999999999997E-2</v>
      </c>
      <c r="E17" s="95">
        <v>-1.7000000000000001E-2</v>
      </c>
      <c r="F17" s="95">
        <v>2.7E-2</v>
      </c>
      <c r="G17" s="95">
        <v>8.3000000000000004E-2</v>
      </c>
      <c r="H17" s="95">
        <v>0.111</v>
      </c>
      <c r="J17" s="94">
        <v>2013</v>
      </c>
      <c r="L17" s="96">
        <v>4.3999999999999997E-2</v>
      </c>
      <c r="M17" s="96">
        <v>7.2311993786502743E-2</v>
      </c>
      <c r="N17" s="99"/>
      <c r="P17" s="97">
        <v>2013</v>
      </c>
      <c r="Q17" s="98">
        <v>0.1789</v>
      </c>
      <c r="R17" s="98">
        <v>4.0800000000000003E-2</v>
      </c>
      <c r="S17" s="98">
        <v>0.1381</v>
      </c>
      <c r="T17" s="98">
        <v>-1.6899999999999998E-2</v>
      </c>
      <c r="U17" s="98">
        <v>0.155</v>
      </c>
      <c r="V17" s="98">
        <v>0.18179999999999999</v>
      </c>
      <c r="W17" s="98">
        <v>2.4400000000000002E-2</v>
      </c>
      <c r="X17" s="98">
        <v>0.15740000000000001</v>
      </c>
      <c r="Y17" s="98">
        <v>-2.8999999999999998E-3</v>
      </c>
      <c r="Z17" s="98">
        <v>0.1545</v>
      </c>
    </row>
    <row r="18" spans="1:26" ht="15">
      <c r="J18" s="94">
        <v>2014</v>
      </c>
      <c r="M18" s="96">
        <v>6.8228622035860123E-2</v>
      </c>
      <c r="N18" s="99"/>
    </row>
  </sheetData>
  <mergeCells count="7">
    <mergeCell ref="Z2:Z3"/>
    <mergeCell ref="P2:P3"/>
    <mergeCell ref="Q2:Q3"/>
    <mergeCell ref="R2:R3"/>
    <mergeCell ref="S2:U2"/>
    <mergeCell ref="V2:X2"/>
    <mergeCell ref="Y2:Y3"/>
  </mergeCell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A7" zoomScale="92" zoomScaleNormal="100" workbookViewId="0">
      <selection activeCell="O43" sqref="O43"/>
    </sheetView>
  </sheetViews>
  <sheetFormatPr defaultRowHeight="15"/>
  <cols>
    <col min="1" max="1" width="18.140625" style="75" customWidth="1"/>
    <col min="2" max="5" width="9.140625" style="75"/>
    <col min="6" max="6" width="10.85546875" style="75" bestFit="1" customWidth="1"/>
    <col min="7" max="16" width="13.42578125" style="75" bestFit="1" customWidth="1"/>
    <col min="17" max="20" width="9.140625" style="75"/>
    <col min="21" max="21" width="35.140625" style="75" customWidth="1"/>
    <col min="22" max="16384" width="9.140625" style="75"/>
  </cols>
  <sheetData>
    <row r="1" spans="1:20" ht="15.75">
      <c r="A1" s="157" t="s">
        <v>327</v>
      </c>
      <c r="B1" s="74" t="s">
        <v>328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T1" s="76"/>
    </row>
    <row r="2" spans="1:20">
      <c r="A2" s="157"/>
      <c r="B2" s="77">
        <v>2000</v>
      </c>
      <c r="C2" s="77">
        <v>2001</v>
      </c>
      <c r="D2" s="77">
        <v>2002</v>
      </c>
      <c r="E2" s="77">
        <v>2003</v>
      </c>
      <c r="F2" s="77">
        <v>2004</v>
      </c>
      <c r="G2" s="77">
        <v>2005</v>
      </c>
      <c r="H2" s="77">
        <v>2006</v>
      </c>
      <c r="I2" s="77">
        <v>2007</v>
      </c>
      <c r="J2" s="77">
        <v>2008</v>
      </c>
      <c r="K2" s="77">
        <v>2009</v>
      </c>
      <c r="L2" s="77">
        <v>2010</v>
      </c>
      <c r="M2" s="77">
        <v>2011</v>
      </c>
      <c r="N2" s="77">
        <v>2012</v>
      </c>
      <c r="O2" s="77">
        <v>2013</v>
      </c>
      <c r="P2" s="77">
        <v>2014</v>
      </c>
    </row>
    <row r="3" spans="1:20">
      <c r="A3" s="78" t="s">
        <v>275</v>
      </c>
      <c r="B3" s="79">
        <v>1199092.1110000019</v>
      </c>
      <c r="C3" s="79">
        <v>1315755.47899999</v>
      </c>
      <c r="D3" s="79">
        <v>1488787.2559999959</v>
      </c>
      <c r="E3" s="79">
        <v>1717950.4089999902</v>
      </c>
      <c r="F3" s="79">
        <v>1957751.2169999941</v>
      </c>
      <c r="G3" s="79">
        <v>2170584.5149999997</v>
      </c>
      <c r="H3" s="79">
        <v>2409449.8829999892</v>
      </c>
      <c r="I3" s="79">
        <v>2720262.966</v>
      </c>
      <c r="J3" s="79">
        <v>3109803.0930000059</v>
      </c>
      <c r="K3" s="79">
        <v>3333039.3110000165</v>
      </c>
      <c r="L3" s="80">
        <v>3885847</v>
      </c>
      <c r="M3" s="80">
        <v>4376382</v>
      </c>
      <c r="N3" s="80">
        <v>4814760</v>
      </c>
      <c r="O3" s="80">
        <v>5331619</v>
      </c>
      <c r="P3" s="80">
        <v>5778953</v>
      </c>
    </row>
    <row r="4" spans="1:20">
      <c r="A4" s="81" t="s">
        <v>329</v>
      </c>
      <c r="B4" s="82">
        <v>1167310.9380000033</v>
      </c>
      <c r="C4" s="82">
        <v>1276857.3310000037</v>
      </c>
      <c r="D4" s="82">
        <v>1446105.4549999987</v>
      </c>
      <c r="E4" s="82">
        <v>1672181.894999997</v>
      </c>
      <c r="F4" s="82">
        <v>1909378.6009999912</v>
      </c>
      <c r="G4" s="82">
        <v>2116426.0589999924</v>
      </c>
      <c r="H4" s="82">
        <v>2358482.8760000216</v>
      </c>
      <c r="I4" s="82">
        <v>2670170.1000000141</v>
      </c>
      <c r="J4" s="82">
        <v>3041288.3099999973</v>
      </c>
      <c r="K4" s="82">
        <v>3265693.5800000061</v>
      </c>
      <c r="L4" s="80">
        <v>3776453</v>
      </c>
      <c r="M4" s="80">
        <v>4266839</v>
      </c>
      <c r="N4" s="80">
        <v>4717440</v>
      </c>
      <c r="O4" s="80">
        <v>5274593</v>
      </c>
      <c r="P4" s="80">
        <v>5670198</v>
      </c>
    </row>
    <row r="5" spans="1:20">
      <c r="A5" s="83" t="s">
        <v>280</v>
      </c>
      <c r="B5" s="84">
        <v>849321.11500000011</v>
      </c>
      <c r="C5" s="84">
        <v>921972.39600000007</v>
      </c>
      <c r="D5" s="84">
        <v>1011475.0629999996</v>
      </c>
      <c r="E5" s="84">
        <v>1154362.1339999998</v>
      </c>
      <c r="F5" s="84">
        <v>1276698.0699999998</v>
      </c>
      <c r="G5" s="84">
        <v>1406509.828</v>
      </c>
      <c r="H5" s="84">
        <v>1546184.0019999999</v>
      </c>
      <c r="I5" s="84">
        <v>1737958.3699999996</v>
      </c>
      <c r="J5" s="84">
        <v>1969034.3359999994</v>
      </c>
      <c r="K5" s="84">
        <v>2202387.7510000002</v>
      </c>
      <c r="L5" s="85">
        <v>2492302</v>
      </c>
      <c r="M5" s="85">
        <v>2828939</v>
      </c>
      <c r="N5" s="85">
        <v>3161213</v>
      </c>
      <c r="O5" s="85">
        <v>3550416</v>
      </c>
      <c r="P5" s="85">
        <v>3898396</v>
      </c>
    </row>
    <row r="6" spans="1:20">
      <c r="A6" s="81" t="s">
        <v>276</v>
      </c>
      <c r="B6" s="82">
        <v>167741.24300000313</v>
      </c>
      <c r="C6" s="82">
        <v>178846.18800000357</v>
      </c>
      <c r="D6" s="82">
        <v>229645.71399999844</v>
      </c>
      <c r="E6" s="82">
        <v>281979.85999999719</v>
      </c>
      <c r="F6" s="82">
        <v>369134.2529999917</v>
      </c>
      <c r="G6" s="82">
        <v>393106.70199999271</v>
      </c>
      <c r="H6" s="82">
        <v>443534.15500002174</v>
      </c>
      <c r="I6" s="82">
        <v>526115.01900001452</v>
      </c>
      <c r="J6" s="82">
        <v>597910.2539999974</v>
      </c>
      <c r="K6" s="82">
        <v>545696.87300000584</v>
      </c>
      <c r="L6" s="80">
        <v>697320</v>
      </c>
      <c r="M6" s="80">
        <v>811987</v>
      </c>
      <c r="N6" s="80">
        <v>868426</v>
      </c>
      <c r="O6" s="80">
        <v>976896</v>
      </c>
      <c r="P6" s="80">
        <v>924920</v>
      </c>
    </row>
    <row r="7" spans="1:20" ht="15.75" thickBot="1">
      <c r="A7" s="83" t="s">
        <v>280</v>
      </c>
      <c r="B7" s="84">
        <v>107549.40600000008</v>
      </c>
      <c r="C7" s="84">
        <v>116848.53999999992</v>
      </c>
      <c r="D7" s="84">
        <v>136252.62899999949</v>
      </c>
      <c r="E7" s="84">
        <v>148396.96499999997</v>
      </c>
      <c r="F7" s="84">
        <v>161027.29700000025</v>
      </c>
      <c r="G7" s="84">
        <v>163971.84600000014</v>
      </c>
      <c r="H7" s="84">
        <v>175213.71900000004</v>
      </c>
      <c r="I7" s="84">
        <v>189576.06599999988</v>
      </c>
      <c r="J7" s="84">
        <v>208674.36499999976</v>
      </c>
      <c r="K7" s="84">
        <v>231218.69199999981</v>
      </c>
      <c r="L7" s="85">
        <v>267784</v>
      </c>
      <c r="M7" s="85">
        <v>296791</v>
      </c>
      <c r="N7" s="85">
        <v>343646</v>
      </c>
      <c r="O7" s="85">
        <v>385540</v>
      </c>
      <c r="P7" s="85">
        <v>394290</v>
      </c>
    </row>
    <row r="8" spans="1:20" ht="15.75" thickBot="1">
      <c r="G8" s="148"/>
    </row>
    <row r="9" spans="1:20">
      <c r="A9" s="157" t="s">
        <v>330</v>
      </c>
    </row>
    <row r="10" spans="1:20">
      <c r="A10" s="157"/>
    </row>
    <row r="11" spans="1:20">
      <c r="A11" s="83" t="s">
        <v>482</v>
      </c>
      <c r="B11" s="84"/>
      <c r="C11" s="84"/>
      <c r="D11" s="84"/>
      <c r="E11" s="84"/>
      <c r="F11" s="84"/>
      <c r="G11" s="84">
        <v>1501125</v>
      </c>
      <c r="H11" s="84">
        <v>1669015</v>
      </c>
      <c r="I11" s="84">
        <v>1873573</v>
      </c>
      <c r="J11" s="84">
        <v>2101579</v>
      </c>
      <c r="K11" s="84">
        <v>2347347</v>
      </c>
      <c r="L11" s="85">
        <v>2492302</v>
      </c>
      <c r="M11" s="85">
        <v>2828939</v>
      </c>
      <c r="N11" s="85">
        <v>3161213</v>
      </c>
      <c r="O11" s="85">
        <v>3550416</v>
      </c>
      <c r="P11" s="85">
        <v>3898396</v>
      </c>
    </row>
    <row r="12" spans="1:20">
      <c r="A12" s="83" t="s">
        <v>331</v>
      </c>
      <c r="B12" s="84"/>
      <c r="C12" s="84"/>
      <c r="D12" s="84"/>
      <c r="E12" s="84"/>
      <c r="F12" s="84"/>
      <c r="G12" s="84">
        <v>99913</v>
      </c>
      <c r="H12" s="84">
        <v>114814</v>
      </c>
      <c r="I12" s="84">
        <v>124640</v>
      </c>
      <c r="J12" s="84">
        <v>140333</v>
      </c>
      <c r="K12" s="84">
        <v>151893</v>
      </c>
      <c r="L12" s="85">
        <v>267784</v>
      </c>
      <c r="M12" s="85">
        <v>296791</v>
      </c>
      <c r="N12" s="85">
        <v>343646</v>
      </c>
      <c r="O12" s="85">
        <v>385540</v>
      </c>
      <c r="P12" s="85">
        <v>394290</v>
      </c>
    </row>
    <row r="13" spans="1:20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5"/>
      <c r="M13" s="85"/>
      <c r="N13" s="85"/>
      <c r="O13" s="85"/>
      <c r="P13" s="85"/>
    </row>
    <row r="14" spans="1:20">
      <c r="B14" s="77">
        <v>2000</v>
      </c>
      <c r="C14" s="77">
        <v>2001</v>
      </c>
      <c r="D14" s="77">
        <v>2002</v>
      </c>
      <c r="E14" s="77">
        <v>2003</v>
      </c>
      <c r="F14" s="77">
        <v>2004</v>
      </c>
      <c r="G14" s="77">
        <v>2005</v>
      </c>
      <c r="H14" s="77">
        <v>2006</v>
      </c>
      <c r="I14" s="77">
        <v>2007</v>
      </c>
      <c r="J14" s="77">
        <v>2008</v>
      </c>
      <c r="K14" s="77">
        <v>2009</v>
      </c>
      <c r="L14" s="77">
        <v>2010</v>
      </c>
      <c r="M14" s="77">
        <v>2011</v>
      </c>
      <c r="N14" s="77">
        <v>2012</v>
      </c>
      <c r="O14" s="77">
        <v>2013</v>
      </c>
      <c r="P14" s="77">
        <v>2014</v>
      </c>
    </row>
    <row r="15" spans="1:20">
      <c r="A15" s="83" t="s">
        <v>332</v>
      </c>
      <c r="B15" s="86">
        <f>B7/B5</f>
        <v>0.1266298507131782</v>
      </c>
      <c r="C15" s="86">
        <f t="shared" ref="C15:P15" si="0">C7/C5</f>
        <v>0.12673756883280909</v>
      </c>
      <c r="D15" s="86">
        <f t="shared" si="0"/>
        <v>0.13470685930296589</v>
      </c>
      <c r="E15" s="86">
        <f t="shared" si="0"/>
        <v>0.12855321621282492</v>
      </c>
      <c r="F15" s="86">
        <f t="shared" si="0"/>
        <v>0.12612793955269336</v>
      </c>
      <c r="G15" s="86">
        <f t="shared" si="0"/>
        <v>0.11658066139015996</v>
      </c>
      <c r="H15" s="86">
        <f t="shared" si="0"/>
        <v>0.11332009565055638</v>
      </c>
      <c r="I15" s="86">
        <f t="shared" si="0"/>
        <v>0.10907975085732342</v>
      </c>
      <c r="J15" s="86">
        <f t="shared" si="0"/>
        <v>0.10597802241677101</v>
      </c>
      <c r="K15" s="86">
        <f t="shared" si="0"/>
        <v>0.10498546039180173</v>
      </c>
      <c r="L15" s="86">
        <f t="shared" si="0"/>
        <v>0.10744444292866595</v>
      </c>
      <c r="M15" s="86">
        <f t="shared" si="0"/>
        <v>0.1049124777876087</v>
      </c>
      <c r="N15" s="86">
        <f t="shared" si="0"/>
        <v>0.10870700582339754</v>
      </c>
      <c r="O15" s="86">
        <f t="shared" si="0"/>
        <v>0.10859009197795413</v>
      </c>
      <c r="P15" s="86">
        <f t="shared" si="0"/>
        <v>0.10114159772378178</v>
      </c>
    </row>
    <row r="16" spans="1:20">
      <c r="A16" s="83" t="s">
        <v>333</v>
      </c>
      <c r="B16" s="87"/>
      <c r="C16" s="87"/>
      <c r="D16" s="87"/>
      <c r="E16" s="87"/>
      <c r="F16" s="87"/>
      <c r="G16" s="86">
        <f t="shared" ref="G16:K16" si="1">G12/G11</f>
        <v>6.6558747605962199E-2</v>
      </c>
      <c r="H16" s="86">
        <f t="shared" si="1"/>
        <v>6.8791472814803939E-2</v>
      </c>
      <c r="I16" s="86">
        <f t="shared" si="1"/>
        <v>6.6525296852591273E-2</v>
      </c>
      <c r="J16" s="86">
        <f t="shared" si="1"/>
        <v>6.6775029632481095E-2</v>
      </c>
      <c r="K16" s="86">
        <f t="shared" si="1"/>
        <v>6.4708370769213069E-2</v>
      </c>
      <c r="L16" s="86"/>
      <c r="M16" s="86"/>
      <c r="N16" s="86"/>
      <c r="O16" s="86"/>
      <c r="P16" s="86"/>
    </row>
    <row r="18" spans="6:18" ht="15.75" thickBot="1"/>
    <row r="19" spans="6:18">
      <c r="G19" s="136">
        <v>2005</v>
      </c>
      <c r="H19" s="137">
        <v>2006</v>
      </c>
      <c r="I19" s="137">
        <v>2007</v>
      </c>
      <c r="J19" s="137">
        <v>2008</v>
      </c>
      <c r="K19" s="138">
        <v>2009</v>
      </c>
    </row>
    <row r="20" spans="6:18">
      <c r="F20" s="75" t="s">
        <v>483</v>
      </c>
      <c r="G20" s="139">
        <v>1359654</v>
      </c>
      <c r="H20" s="140">
        <v>1503004</v>
      </c>
      <c r="I20" s="140">
        <v>1681457</v>
      </c>
      <c r="J20" s="140">
        <v>1877739</v>
      </c>
      <c r="K20" s="141">
        <v>2091050</v>
      </c>
    </row>
    <row r="21" spans="6:18">
      <c r="F21" s="75" t="s">
        <v>487</v>
      </c>
      <c r="G21" s="139">
        <v>34489</v>
      </c>
      <c r="H21" s="140">
        <v>40716</v>
      </c>
      <c r="I21" s="140">
        <v>37250</v>
      </c>
      <c r="J21" s="140">
        <v>49434</v>
      </c>
      <c r="K21" s="141">
        <v>40594</v>
      </c>
    </row>
    <row r="22" spans="6:18">
      <c r="F22" s="75" t="s">
        <v>486</v>
      </c>
      <c r="G22" s="139">
        <f t="shared" ref="G22" si="2">SUM(G20:G21)</f>
        <v>1394143</v>
      </c>
      <c r="H22" s="140">
        <f t="shared" ref="H22" si="3">SUM(H20:H21)</f>
        <v>1543720</v>
      </c>
      <c r="I22" s="140">
        <f t="shared" ref="I22" si="4">SUM(I20:I21)</f>
        <v>1718707</v>
      </c>
      <c r="J22" s="140">
        <f t="shared" ref="J22" si="5">SUM(J20:J21)</f>
        <v>1927173</v>
      </c>
      <c r="K22" s="141">
        <f t="shared" ref="K22" si="6">SUM(K20:K21)</f>
        <v>2131644</v>
      </c>
      <c r="L22" s="158">
        <f>AVERAGE(G22:K22)</f>
        <v>1743077.4</v>
      </c>
    </row>
    <row r="23" spans="6:18">
      <c r="F23" s="75" t="s">
        <v>484</v>
      </c>
      <c r="G23" s="139">
        <v>1294230</v>
      </c>
      <c r="H23" s="140">
        <v>1428906</v>
      </c>
      <c r="I23" s="140">
        <v>1594067</v>
      </c>
      <c r="J23" s="140">
        <v>1786840</v>
      </c>
      <c r="K23" s="141">
        <v>1979751</v>
      </c>
      <c r="L23" s="158">
        <f t="shared" ref="L23:L35" si="7">AVERAGE(G23:K23)</f>
        <v>1616758.8</v>
      </c>
    </row>
    <row r="24" spans="6:18">
      <c r="F24" s="75" t="s">
        <v>417</v>
      </c>
      <c r="G24" s="139">
        <v>99913</v>
      </c>
      <c r="H24" s="140">
        <v>114814</v>
      </c>
      <c r="I24" s="140">
        <v>124640</v>
      </c>
      <c r="J24" s="140">
        <v>140333</v>
      </c>
      <c r="K24" s="141">
        <v>151893</v>
      </c>
      <c r="L24" s="158">
        <f t="shared" si="7"/>
        <v>126318.6</v>
      </c>
    </row>
    <row r="25" spans="6:18">
      <c r="F25" s="75" t="s">
        <v>488</v>
      </c>
      <c r="G25" s="142">
        <f t="shared" ref="G25:K25" si="8">G23/G22</f>
        <v>0.92833375055500045</v>
      </c>
      <c r="H25" s="143">
        <f t="shared" si="8"/>
        <v>0.92562511336252684</v>
      </c>
      <c r="I25" s="143">
        <f t="shared" si="8"/>
        <v>0.92748036750883078</v>
      </c>
      <c r="J25" s="143">
        <f t="shared" si="8"/>
        <v>0.92718193955602324</v>
      </c>
      <c r="K25" s="144">
        <f t="shared" si="8"/>
        <v>0.92874373019134526</v>
      </c>
      <c r="L25" s="158"/>
    </row>
    <row r="26" spans="6:18">
      <c r="F26" s="75" t="s">
        <v>489</v>
      </c>
      <c r="G26" s="142">
        <f t="shared" ref="G26:K26" si="9">G24/G22</f>
        <v>7.1666249444999539E-2</v>
      </c>
      <c r="H26" s="143">
        <f t="shared" si="9"/>
        <v>7.4374886637473117E-2</v>
      </c>
      <c r="I26" s="143">
        <f t="shared" si="9"/>
        <v>7.2519632491169231E-2</v>
      </c>
      <c r="J26" s="143">
        <f t="shared" si="9"/>
        <v>7.2818060443976748E-2</v>
      </c>
      <c r="K26" s="144">
        <f t="shared" si="9"/>
        <v>7.1256269808654724E-2</v>
      </c>
      <c r="L26" s="158"/>
    </row>
    <row r="27" spans="6:18" ht="15.75" thickBot="1">
      <c r="G27" s="145"/>
      <c r="H27" s="146"/>
      <c r="I27" s="146"/>
      <c r="J27" s="146"/>
      <c r="K27" s="147"/>
      <c r="L27" s="158"/>
    </row>
    <row r="28" spans="6:18">
      <c r="G28" s="136">
        <v>2005</v>
      </c>
      <c r="H28" s="137">
        <v>2006</v>
      </c>
      <c r="I28" s="137">
        <v>2007</v>
      </c>
      <c r="J28" s="137">
        <v>2008</v>
      </c>
      <c r="K28" s="138">
        <v>2009</v>
      </c>
      <c r="L28" s="158"/>
      <c r="N28" s="151"/>
      <c r="O28" s="151"/>
      <c r="P28" s="151"/>
      <c r="Q28" s="151"/>
      <c r="R28" s="151"/>
    </row>
    <row r="29" spans="6:18">
      <c r="F29" s="75" t="s">
        <v>483</v>
      </c>
      <c r="G29" s="139">
        <v>1590842.2039999999</v>
      </c>
      <c r="H29" s="140">
        <v>1762422.9239999999</v>
      </c>
      <c r="I29" s="140">
        <v>1976084.2089999996</v>
      </c>
      <c r="J29" s="140">
        <v>2244343.6469999994</v>
      </c>
      <c r="K29" s="141">
        <v>2513985.7820000001</v>
      </c>
      <c r="L29" s="158"/>
      <c r="N29" s="152"/>
      <c r="O29" s="152"/>
      <c r="P29" s="152"/>
      <c r="Q29" s="152"/>
      <c r="R29" s="152"/>
    </row>
    <row r="30" spans="6:18">
      <c r="F30" s="75" t="s">
        <v>487</v>
      </c>
      <c r="G30" s="139">
        <v>34489</v>
      </c>
      <c r="H30" s="140">
        <v>40716</v>
      </c>
      <c r="I30" s="140">
        <v>37250</v>
      </c>
      <c r="J30" s="140">
        <v>49434</v>
      </c>
      <c r="K30" s="141">
        <v>40594</v>
      </c>
      <c r="L30" s="158"/>
      <c r="N30" s="149"/>
      <c r="O30" s="149"/>
      <c r="P30" s="149"/>
      <c r="Q30" s="149"/>
      <c r="R30" s="149"/>
    </row>
    <row r="31" spans="6:18">
      <c r="F31" s="75" t="s">
        <v>486</v>
      </c>
      <c r="G31" s="139">
        <f t="shared" ref="G31:K31" si="10">SUM(G29:G30)</f>
        <v>1625331.2039999999</v>
      </c>
      <c r="H31" s="140">
        <f t="shared" si="10"/>
        <v>1803138.9239999999</v>
      </c>
      <c r="I31" s="140">
        <f t="shared" si="10"/>
        <v>2013334.2089999996</v>
      </c>
      <c r="J31" s="140">
        <f t="shared" si="10"/>
        <v>2293777.6469999994</v>
      </c>
      <c r="K31" s="141">
        <f t="shared" si="10"/>
        <v>2554579.7820000001</v>
      </c>
      <c r="L31" s="158">
        <f t="shared" si="7"/>
        <v>2058032.3531999998</v>
      </c>
      <c r="M31" s="88">
        <f>(L31-L22)/L22</f>
        <v>0.18068902344783994</v>
      </c>
      <c r="N31" s="150"/>
      <c r="O31" s="150"/>
      <c r="P31" s="150"/>
      <c r="Q31" s="150"/>
      <c r="R31" s="150"/>
    </row>
    <row r="32" spans="6:18">
      <c r="F32" s="75" t="s">
        <v>484</v>
      </c>
      <c r="G32" s="139">
        <v>1461359.358</v>
      </c>
      <c r="H32" s="140">
        <v>1627925.2049999996</v>
      </c>
      <c r="I32" s="140">
        <v>1823758.1429999999</v>
      </c>
      <c r="J32" s="140">
        <v>2085103.2819999999</v>
      </c>
      <c r="K32" s="141">
        <v>2323361.09</v>
      </c>
      <c r="L32" s="158">
        <f t="shared" si="7"/>
        <v>1864301.4155999995</v>
      </c>
      <c r="M32" s="88">
        <f t="shared" ref="M32:M33" si="11">(L32-L23)/L23</f>
        <v>0.15311041795473723</v>
      </c>
      <c r="N32" s="151"/>
      <c r="O32" s="151"/>
      <c r="P32" s="151"/>
      <c r="Q32" s="151"/>
      <c r="R32" s="151"/>
    </row>
    <row r="33" spans="2:13">
      <c r="F33" s="75" t="s">
        <v>417</v>
      </c>
      <c r="G33" s="139">
        <v>163971.84600000014</v>
      </c>
      <c r="H33" s="140">
        <v>175213.71900000004</v>
      </c>
      <c r="I33" s="140">
        <v>189576.06599999988</v>
      </c>
      <c r="J33" s="140">
        <v>208674.36499999976</v>
      </c>
      <c r="K33" s="141">
        <v>231218.69199999981</v>
      </c>
      <c r="L33" s="158">
        <f t="shared" si="7"/>
        <v>193730.93759999992</v>
      </c>
      <c r="M33" s="88">
        <f t="shared" si="11"/>
        <v>0.5336691318618153</v>
      </c>
    </row>
    <row r="34" spans="2:13">
      <c r="F34" s="75" t="s">
        <v>488</v>
      </c>
      <c r="G34" s="142">
        <f t="shared" ref="G34:K34" si="12">G32/G31</f>
        <v>0.89911481081735267</v>
      </c>
      <c r="H34" s="143">
        <f t="shared" si="12"/>
        <v>0.90282849720125047</v>
      </c>
      <c r="I34" s="143">
        <f t="shared" si="12"/>
        <v>0.90583974327135686</v>
      </c>
      <c r="J34" s="143">
        <f t="shared" si="12"/>
        <v>0.9090258965279735</v>
      </c>
      <c r="K34" s="144">
        <f t="shared" si="12"/>
        <v>0.9094885610427178</v>
      </c>
      <c r="L34" s="158"/>
    </row>
    <row r="35" spans="2:13">
      <c r="F35" s="75" t="s">
        <v>489</v>
      </c>
      <c r="G35" s="142">
        <f t="shared" ref="G35:K35" si="13">G33/G31</f>
        <v>0.10088518918264744</v>
      </c>
      <c r="H35" s="143">
        <f t="shared" si="13"/>
        <v>9.7171502798749435E-2</v>
      </c>
      <c r="I35" s="143">
        <f t="shared" si="13"/>
        <v>9.4160256728643268E-2</v>
      </c>
      <c r="J35" s="143">
        <f t="shared" si="13"/>
        <v>9.0974103472026641E-2</v>
      </c>
      <c r="K35" s="144">
        <f t="shared" si="13"/>
        <v>9.0511438957282017E-2</v>
      </c>
      <c r="L35" s="158"/>
    </row>
    <row r="36" spans="2:13" ht="15.75" thickBot="1">
      <c r="B36" s="88"/>
      <c r="C36" s="88"/>
      <c r="D36" s="88"/>
      <c r="E36" s="88"/>
      <c r="G36" s="145"/>
      <c r="H36" s="146"/>
      <c r="I36" s="146"/>
      <c r="J36" s="146"/>
      <c r="K36" s="147"/>
    </row>
    <row r="37" spans="2:13">
      <c r="F37" s="75" t="s">
        <v>485</v>
      </c>
      <c r="G37" s="88"/>
      <c r="H37" s="88"/>
      <c r="I37" s="88"/>
      <c r="J37" s="88"/>
      <c r="K37" s="88"/>
    </row>
    <row r="38" spans="2:13">
      <c r="F38" s="75" t="s">
        <v>493</v>
      </c>
      <c r="G38" s="88">
        <f>G31/G22-1</f>
        <v>0.16582818548742839</v>
      </c>
      <c r="H38" s="88">
        <f t="shared" ref="H38:K38" si="14">H31/H22-1</f>
        <v>0.16804791283393361</v>
      </c>
      <c r="I38" s="88">
        <f t="shared" si="14"/>
        <v>0.17142375576523494</v>
      </c>
      <c r="J38" s="88">
        <f t="shared" si="14"/>
        <v>0.19022923577696416</v>
      </c>
      <c r="K38" s="88">
        <f t="shared" si="14"/>
        <v>0.19840826235525255</v>
      </c>
      <c r="L38" s="88">
        <f>AVERAGE(G38:K38)</f>
        <v>0.17878747044376272</v>
      </c>
    </row>
    <row r="39" spans="2:13">
      <c r="F39" s="75" t="s">
        <v>491</v>
      </c>
      <c r="G39" s="88">
        <f t="shared" ref="G39:K39" si="15">G32/G23-1</f>
        <v>0.12913420180338897</v>
      </c>
      <c r="H39" s="88">
        <f t="shared" si="15"/>
        <v>0.13928082393103502</v>
      </c>
      <c r="I39" s="88">
        <f t="shared" si="15"/>
        <v>0.14409127282604794</v>
      </c>
      <c r="J39" s="88">
        <f t="shared" si="15"/>
        <v>0.16692221015871578</v>
      </c>
      <c r="K39" s="88">
        <f t="shared" si="15"/>
        <v>0.17356227626605558</v>
      </c>
      <c r="L39" s="88">
        <f t="shared" ref="L39:L43" si="16">AVERAGE(G39:K39)</f>
        <v>0.15059815699704865</v>
      </c>
    </row>
    <row r="40" spans="2:13">
      <c r="F40" s="75" t="s">
        <v>492</v>
      </c>
      <c r="G40" s="88">
        <f t="shared" ref="G40:K40" si="17">G33/G24-1</f>
        <v>0.64114625724380336</v>
      </c>
      <c r="H40" s="88">
        <f t="shared" si="17"/>
        <v>0.52606580207988607</v>
      </c>
      <c r="I40" s="88">
        <f t="shared" si="17"/>
        <v>0.52098897625160356</v>
      </c>
      <c r="J40" s="88">
        <f t="shared" si="17"/>
        <v>0.48699425651842221</v>
      </c>
      <c r="K40" s="88">
        <f t="shared" si="17"/>
        <v>0.52224718716464746</v>
      </c>
      <c r="L40" s="88">
        <f t="shared" si="16"/>
        <v>0.53948849585167247</v>
      </c>
    </row>
    <row r="41" spans="2:13">
      <c r="F41" s="75" t="s">
        <v>490</v>
      </c>
    </row>
    <row r="42" spans="2:13">
      <c r="F42" s="75" t="s">
        <v>484</v>
      </c>
      <c r="G42" s="153">
        <f>G34-G25</f>
        <v>-2.9218939737647776E-2</v>
      </c>
      <c r="H42" s="153">
        <f t="shared" ref="H42:K43" si="18">H34-H25</f>
        <v>-2.2796616161276373E-2</v>
      </c>
      <c r="I42" s="153">
        <f t="shared" si="18"/>
        <v>-2.1640624237473927E-2</v>
      </c>
      <c r="J42" s="153">
        <f t="shared" si="18"/>
        <v>-1.815604302804974E-2</v>
      </c>
      <c r="K42" s="153">
        <f t="shared" si="18"/>
        <v>-1.925516914862746E-2</v>
      </c>
      <c r="L42" s="88">
        <f t="shared" si="16"/>
        <v>-2.2213478462615056E-2</v>
      </c>
    </row>
    <row r="43" spans="2:13">
      <c r="F43" s="75" t="s">
        <v>417</v>
      </c>
      <c r="G43" s="153">
        <f>G35-G26</f>
        <v>2.92189397376479E-2</v>
      </c>
      <c r="H43" s="153">
        <f t="shared" si="18"/>
        <v>2.2796616161276317E-2</v>
      </c>
      <c r="I43" s="153">
        <f t="shared" si="18"/>
        <v>2.1640624237474038E-2</v>
      </c>
      <c r="J43" s="153">
        <f t="shared" si="18"/>
        <v>1.8156043028049892E-2</v>
      </c>
      <c r="K43" s="153">
        <f t="shared" si="18"/>
        <v>1.9255169148627294E-2</v>
      </c>
      <c r="L43" s="88">
        <f t="shared" si="16"/>
        <v>2.2213478462615087E-2</v>
      </c>
    </row>
  </sheetData>
  <mergeCells count="2">
    <mergeCell ref="A1:A2"/>
    <mergeCell ref="A9:A10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15</vt:i4>
      </vt:variant>
      <vt:variant>
        <vt:lpstr>Gráficos</vt:lpstr>
      </vt:variant>
      <vt:variant>
        <vt:i4>2</vt:i4>
      </vt:variant>
    </vt:vector>
  </HeadingPairs>
  <TitlesOfParts>
    <vt:vector size="17" baseType="lpstr">
      <vt:lpstr>Séries</vt:lpstr>
      <vt:lpstr>Gráf 2.2-2.3</vt:lpstr>
      <vt:lpstr>Graf.2.4</vt:lpstr>
      <vt:lpstr>Graf. 2.5</vt:lpstr>
      <vt:lpstr>Graf2.6e2.7</vt:lpstr>
      <vt:lpstr>Graf.2.9</vt:lpstr>
      <vt:lpstr>Familias</vt:lpstr>
      <vt:lpstr>Graf.2.10</vt:lpstr>
      <vt:lpstr>Planilha1</vt:lpstr>
      <vt:lpstr>Graf.2.11-12</vt:lpstr>
      <vt:lpstr>Graf.2.13-14</vt:lpstr>
      <vt:lpstr>Graf.2.15-2.16</vt:lpstr>
      <vt:lpstr>ANEXO A</vt:lpstr>
      <vt:lpstr>Tabelas</vt:lpstr>
      <vt:lpstr>Figuras</vt:lpstr>
      <vt:lpstr>Gráf2.1</vt:lpstr>
      <vt:lpstr>Gráf2.8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Felipe</dc:creator>
  <cp:lastModifiedBy>Thiago Felipe</cp:lastModifiedBy>
  <dcterms:created xsi:type="dcterms:W3CDTF">2017-06-20T16:05:04Z</dcterms:created>
  <dcterms:modified xsi:type="dcterms:W3CDTF">2017-07-31T17:46:54Z</dcterms:modified>
</cp:coreProperties>
</file>